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9405" windowHeight="8265" tabRatio="955" activeTab="0"/>
  </bookViews>
  <sheets>
    <sheet name="SPIMI rec. St. Inc." sheetId="1" r:id="rId1"/>
    <sheet name="SPIMI St.Inc. quart evol" sheetId="2" r:id="rId2"/>
    <sheet name="SPIIMI BS rec. cons." sheetId="3" r:id="rId3"/>
    <sheet name="SPIMI business area" sheetId="4" r:id="rId4"/>
    <sheet name="SPIMI spa St. Inc. rec. " sheetId="5" r:id="rId5"/>
    <sheet name="SPIMI spa BS rec." sheetId="6" r:id="rId6"/>
  </sheets>
  <externalReferences>
    <externalReference r:id="rId9"/>
    <externalReference r:id="rId10"/>
    <externalReference r:id="rId11"/>
    <externalReference r:id="rId12"/>
  </externalReferences>
  <definedNames>
    <definedName name="_edn1" localSheetId="5">'SPIMI spa BS rec.'!#REF!</definedName>
    <definedName name="_edn10" localSheetId="5">'SPIMI spa BS rec.'!#REF!</definedName>
    <definedName name="_edn11" localSheetId="5">'SPIMI spa BS rec.'!$B$31</definedName>
    <definedName name="_edn12" localSheetId="5">'SPIMI spa BS rec.'!$B$33</definedName>
    <definedName name="_edn2" localSheetId="5">'SPIMI spa BS rec.'!#REF!</definedName>
    <definedName name="_edn3" localSheetId="5">'SPIMI spa BS rec.'!#REF!</definedName>
    <definedName name="_edn4" localSheetId="5">'SPIMI spa BS rec.'!#REF!</definedName>
    <definedName name="_edn5" localSheetId="5">'SPIMI spa BS rec.'!#REF!</definedName>
    <definedName name="_edn6" localSheetId="5">'SPIMI spa BS rec.'!#REF!</definedName>
    <definedName name="_edn7" localSheetId="5">'SPIMI spa BS rec.'!#REF!</definedName>
    <definedName name="_edn8" localSheetId="5">'SPIMI spa BS rec.'!#REF!</definedName>
    <definedName name="_edn9" localSheetId="5">'SPIMI spa BS rec.'!#REF!</definedName>
    <definedName name="_ednref1" localSheetId="5">'SPIMI spa BS rec.'!$B$8</definedName>
    <definedName name="_ednref10" localSheetId="5">'SPIMI spa BS rec.'!$B$22</definedName>
    <definedName name="_ednref11" localSheetId="5">'SPIMI spa BS rec.'!#REF!</definedName>
    <definedName name="_ednref12" localSheetId="5">'SPIMI spa BS rec.'!#REF!</definedName>
    <definedName name="_ednref2" localSheetId="5">'SPIMI spa BS rec.'!$B$11</definedName>
    <definedName name="_ednref3" localSheetId="5">'SPIMI spa BS rec.'!$B$12</definedName>
    <definedName name="_ednref4" localSheetId="5">'SPIMI spa BS rec.'!$B$14</definedName>
    <definedName name="_ednref5" localSheetId="5">'SPIMI spa BS rec.'!#REF!</definedName>
    <definedName name="_ednref6" localSheetId="5">'SPIMI spa BS rec.'!#REF!</definedName>
    <definedName name="_ednref7" localSheetId="5">'SPIMI spa BS rec.'!$B$15</definedName>
    <definedName name="_ednref8" localSheetId="5">'SPIMI spa BS rec.'!$B$16</definedName>
    <definedName name="_ednref9" localSheetId="5">'SPIMI spa BS rec.'!#REF!</definedName>
    <definedName name="_ftn1" localSheetId="4">'SPIMI spa St. Inc. rec. '!$H$29</definedName>
    <definedName name="_ftn2" localSheetId="4">'SPIMI spa St. Inc. rec. '!#REF!</definedName>
    <definedName name="_ftnref1" localSheetId="4">'SPIMI spa St. Inc. rec. '!$H$19</definedName>
    <definedName name="_ftnref2" localSheetId="4">'SPIMI spa St. Inc. rec. '!#REF!</definedName>
    <definedName name="_Key1" hidden="1">'[3]C_E_Ricl_ufficiale'!#REF!</definedName>
    <definedName name="_Key2" hidden="1">'[3]C_E_Ricl_ufficiale'!#REF!</definedName>
    <definedName name="_Order1" hidden="1">0</definedName>
    <definedName name="_Order2" hidden="1">255</definedName>
    <definedName name="_Sort" hidden="1">#REF!</definedName>
    <definedName name="_xlnm.Print_Area" localSheetId="5">'SPIMI spa BS rec.'!$A$1:$E$37</definedName>
    <definedName name="_xlnm.Print_Area" localSheetId="4">'SPIMI spa St. Inc. rec. '!$A$1:$E$30</definedName>
    <definedName name="_xlnm.Print_Area" localSheetId="1">'SPIMI St.Inc. quart evol'!$A$1:$N$36</definedName>
    <definedName name="euro">#REF!</definedName>
    <definedName name="KL">#REF!</definedName>
    <definedName name="l">#REF!</definedName>
    <definedName name="Print_Area_MI">#REF!</definedName>
  </definedNames>
  <calcPr fullCalcOnLoad="1"/>
</workbook>
</file>

<file path=xl/sharedStrings.xml><?xml version="1.0" encoding="utf-8"?>
<sst xmlns="http://schemas.openxmlformats.org/spreadsheetml/2006/main" count="394" uniqueCount="154">
  <si>
    <t>Net interest income</t>
  </si>
  <si>
    <t>Net provisions for risks and charges</t>
  </si>
  <si>
    <t>Minority interests</t>
  </si>
  <si>
    <t>Tax assets</t>
  </si>
  <si>
    <t>Other assets</t>
  </si>
  <si>
    <t>Due to banks</t>
  </si>
  <si>
    <t>Financial liabilities held for trading</t>
  </si>
  <si>
    <t>Tax liabilities</t>
  </si>
  <si>
    <t>Technical reserves</t>
  </si>
  <si>
    <t>Income from insurance business</t>
  </si>
  <si>
    <t>Loans to customers</t>
  </si>
  <si>
    <t>Due to customers</t>
  </si>
  <si>
    <t>Securities issued</t>
  </si>
  <si>
    <t>Year ended December 31, 2006</t>
  </si>
  <si>
    <t>Year ended December 31, 2005</t>
  </si>
  <si>
    <t>Fourth</t>
  </si>
  <si>
    <t>Third</t>
  </si>
  <si>
    <t>Second</t>
  </si>
  <si>
    <t>First</t>
  </si>
  <si>
    <t>quarter</t>
  </si>
  <si>
    <t>(€/mil)</t>
  </si>
  <si>
    <t xml:space="preserve"> (€/mil)</t>
  </si>
  <si>
    <t>A.</t>
  </si>
  <si>
    <t>B.</t>
  </si>
  <si>
    <t>Net commissions</t>
  </si>
  <si>
    <t>C.</t>
  </si>
  <si>
    <t>Income from credit disposals, assets held to maturity and repurchase of non-hedged financial liabilities</t>
  </si>
  <si>
    <t>D.</t>
  </si>
  <si>
    <t>Dividends and income from other financial assets and liabilities</t>
  </si>
  <si>
    <t>E.</t>
  </si>
  <si>
    <t>Profits (losses) on equity shareholdings</t>
  </si>
  <si>
    <t>F.</t>
  </si>
  <si>
    <t>-</t>
  </si>
  <si>
    <t>TOTAL OPERATING INCOME</t>
  </si>
  <si>
    <t>G.</t>
  </si>
  <si>
    <t>Net adjustments to loans</t>
  </si>
  <si>
    <t>H.</t>
  </si>
  <si>
    <t>Net adjustments to other financial assets</t>
  </si>
  <si>
    <t>NET OPERATING INCOME</t>
  </si>
  <si>
    <t>I.</t>
  </si>
  <si>
    <t>Personnel costs</t>
  </si>
  <si>
    <t>L.</t>
  </si>
  <si>
    <t>Other administrative costs</t>
  </si>
  <si>
    <t>M.</t>
  </si>
  <si>
    <t>Net adjustments to tangible and intangible assets</t>
  </si>
  <si>
    <t>Operating costs (I+L+M)</t>
  </si>
  <si>
    <t>N.</t>
  </si>
  <si>
    <t>Other net income (expenses)</t>
  </si>
  <si>
    <t>O.</t>
  </si>
  <si>
    <t>Impairment of goodwill</t>
  </si>
  <si>
    <t>P.</t>
  </si>
  <si>
    <t>Profit (losses) from disposals of investments</t>
  </si>
  <si>
    <t>Q.</t>
  </si>
  <si>
    <t>PRE-TAX OPERATING PROFIT</t>
  </si>
  <si>
    <t>S.</t>
  </si>
  <si>
    <t>Taxes for the period</t>
  </si>
  <si>
    <t>T.</t>
  </si>
  <si>
    <t>Profit (losses) on groups of discontinued operations</t>
  </si>
  <si>
    <t>U.</t>
  </si>
  <si>
    <t>Integration costs (after tax)</t>
  </si>
  <si>
    <t>V.</t>
  </si>
  <si>
    <t>Profit attributable to minority interests</t>
  </si>
  <si>
    <t>NET PROFIT</t>
  </si>
  <si>
    <t xml:space="preserve">SANPAOLO IMI S.p.A. </t>
  </si>
  <si>
    <t>31/12/2006</t>
  </si>
  <si>
    <t xml:space="preserve">Change 31/12/2006 - 31/12/2005    </t>
  </si>
  <si>
    <t xml:space="preserve"> (%)             </t>
  </si>
  <si>
    <t>ASSETS</t>
  </si>
  <si>
    <t>Cash and cash equivalents</t>
  </si>
  <si>
    <t>Financial assets (other than credit and assets held to maturity)</t>
  </si>
  <si>
    <t>Assets held to maturity</t>
  </si>
  <si>
    <t>Loans to banks</t>
  </si>
  <si>
    <t>Hedging derivatives</t>
  </si>
  <si>
    <t>Fair value changes of generically hedged assets (+/-)</t>
  </si>
  <si>
    <t>n.s.</t>
  </si>
  <si>
    <t>Equity shareholdings</t>
  </si>
  <si>
    <t>Tangible assets</t>
  </si>
  <si>
    <t>Goodwill</t>
  </si>
  <si>
    <t>Other intangible assets</t>
  </si>
  <si>
    <t>Non-current assets and discontinued operations</t>
  </si>
  <si>
    <t>Total assets</t>
  </si>
  <si>
    <t>LIABILITIES AND NET SHAREHOLDERS' EQUITY</t>
  </si>
  <si>
    <t>Financial liabilities designated as at fair value</t>
  </si>
  <si>
    <t>Fair value changes of generically hedged liabilities (+/-)</t>
  </si>
  <si>
    <t>Liabilities on discontinued operations</t>
  </si>
  <si>
    <t>Other liabilities</t>
  </si>
  <si>
    <t>Provisions for risks and charges</t>
  </si>
  <si>
    <t>Group net shareholders' equity</t>
  </si>
  <si>
    <t>Total liabilities and net shareholders' equity</t>
  </si>
  <si>
    <t xml:space="preserve">GRUPPO SANPAOLO IMI </t>
  </si>
  <si>
    <t>31/03/2004 gestionale</t>
  </si>
  <si>
    <t xml:space="preserve"> (%)</t>
  </si>
  <si>
    <t>Income from credit dispposals, assets held to maturity and repurchase of non-hedged financial liabilities</t>
  </si>
  <si>
    <t>Dividends on equity shareholdings</t>
  </si>
  <si>
    <t xml:space="preserve">Income from other financial assets and liabilities                               </t>
  </si>
  <si>
    <t>Operating costs (H+I+L)</t>
  </si>
  <si>
    <t>Profits (losses) from disposals of investments</t>
  </si>
  <si>
    <t>R.</t>
  </si>
  <si>
    <t>Profits (losses) on disontinued operations</t>
  </si>
  <si>
    <t>Integration charges net of tax</t>
  </si>
  <si>
    <t>GRUPPO SANPAOLO IMI</t>
  </si>
  <si>
    <t>Change                                       2006 / 2005</t>
  </si>
  <si>
    <t xml:space="preserve">                         - </t>
  </si>
  <si>
    <t>Changes in fair value of assets in hedged portfolios (+/-)</t>
  </si>
  <si>
    <t xml:space="preserve">                      - </t>
  </si>
  <si>
    <t>Shareholdings</t>
  </si>
  <si>
    <t>Insurance reserves attributable to reassures</t>
  </si>
  <si>
    <t>Non-current assets and groups of assets being disposed</t>
  </si>
  <si>
    <t>LIABILITIES AND SHAREHOLDERS' EQUITY</t>
  </si>
  <si>
    <t>Financial liabilities evaluated at fair value</t>
  </si>
  <si>
    <t>Provision for financial liabilities of generically hedged items (+/-)</t>
  </si>
  <si>
    <t>Liabilities on groups of assets being disposed</t>
  </si>
  <si>
    <t>Total liabilities and shareholders' equity</t>
  </si>
  <si>
    <t>Banking (1)</t>
  </si>
  <si>
    <t>Savings and Assurance</t>
  </si>
  <si>
    <t>Central              Functions (2)</t>
  </si>
  <si>
    <t>Group                     total</t>
  </si>
  <si>
    <t>TOTAL OPERATING INCOME (€/mil)</t>
  </si>
  <si>
    <t>2005 pro forma (3)</t>
  </si>
  <si>
    <t>Change 2006 / 2005 pro forma (%)</t>
  </si>
  <si>
    <t>PRE-TAX OPERATING PROFIT (€/mil)</t>
  </si>
  <si>
    <t>NET PROFIT (€/mil)</t>
  </si>
  <si>
    <t xml:space="preserve">TOTAL INTEREST-EARNING ASSETS (€/mil) (4) </t>
  </si>
  <si>
    <t>31/12/2006 restated (5)</t>
  </si>
  <si>
    <t>31/12/2005 pro forma (3)</t>
  </si>
  <si>
    <t>Change 31/12/2006-31/12/2005 pro forma (%)</t>
  </si>
  <si>
    <t>TOTAL INTEREST-BEARING LIABILITIES (€/mil) (4)</t>
  </si>
  <si>
    <t>ALLOCATED CAPITAL (€/mil)</t>
  </si>
  <si>
    <t>PROFITABILITY (%)</t>
  </si>
  <si>
    <t>EMPLOYEES</t>
  </si>
  <si>
    <t>31/12/2006 restated</t>
  </si>
  <si>
    <t>(1) Comparison of the two periods is affected by the extraordinary, one-off results of the Italenergia Bis transaction in 2005.</t>
  </si>
  <si>
    <t>(2) Includes netting and consolidation entries. The 2006 results benefited from extraordinary, one-off revenues, including capital gains from the sale</t>
  </si>
  <si>
    <t xml:space="preserve">    of Ixis Asset Management Group and Ixis Corporate &amp; Investment Bank.</t>
  </si>
  <si>
    <t>(3) Figures reworked to take into account the changes in the area of the Business Sectors and the exclusion of Gest Line from the scope of consolidation.</t>
  </si>
  <si>
    <t>(4) Excluding Banca IMI group.</t>
  </si>
  <si>
    <t>(5) Restated figures excluding Cassa dei Risparmi di Forlì, Panonska Banka, Bank of Alexandria and Banca Italo Albanese, that entered the consolidation</t>
  </si>
  <si>
    <t xml:space="preserve">    area in 2006.</t>
  </si>
  <si>
    <t xml:space="preserve">    </t>
  </si>
  <si>
    <t>42,8</t>
  </si>
  <si>
    <t>(1)</t>
  </si>
  <si>
    <r>
      <t xml:space="preserve">RECLASSIFIED CONSOLIDATED STATEMENT OF INCOME </t>
    </r>
    <r>
      <rPr>
        <b/>
        <vertAlign val="superscript"/>
        <sz val="10.5"/>
        <rFont val="Tahoma"/>
        <family val="2"/>
      </rPr>
      <t>(1)</t>
    </r>
  </si>
  <si>
    <t>The scope of consolidation of the Group was widened during 2006 with the inclusion, at the end of the year, of Cassa dei Risparmi di Forlì, Panonska Banka and Bank of Alexandria, as well as, from the second quarter, Banca Italo Albanese.</t>
  </si>
  <si>
    <t>These changes effected some of the main operating volumes. In order to give an homogeneous comparison of these volumes, the figures reconstructed on the basis of the scope of consolidation in effect at end 2005 are given below:</t>
  </si>
  <si>
    <t>153,779 €/mil</t>
  </si>
  <si>
    <t>756 €/mil</t>
  </si>
  <si>
    <t>181,432 €/mil</t>
  </si>
  <si>
    <t>54,684 €mil</t>
  </si>
  <si>
    <r>
      <t xml:space="preserve">QUARTERLY DEVELOPMENT OF THE RECLASSIFIED CONSOLIDATED STATEMENT OF INCOME </t>
    </r>
    <r>
      <rPr>
        <b/>
        <vertAlign val="superscript"/>
        <sz val="10"/>
        <rFont val="Tahoma"/>
        <family val="2"/>
      </rPr>
      <t>(1)</t>
    </r>
  </si>
  <si>
    <r>
      <t xml:space="preserve">RECLASSIFIED CONSOLIDATED BALANCE SHEET </t>
    </r>
    <r>
      <rPr>
        <b/>
        <vertAlign val="superscript"/>
        <sz val="10.5"/>
        <rFont val="Tahoma"/>
        <family val="2"/>
      </rPr>
      <t>(1)</t>
    </r>
  </si>
  <si>
    <t xml:space="preserve">BREAKDOWN OF FINANCIAL HIGHLIGHTS AND FINANCIAL RATIOS BY BUSINESS AREA </t>
  </si>
  <si>
    <t>RECLASSIFIED STATEMENT OF INCOME</t>
  </si>
  <si>
    <t>RECLASSIFIED PARENT BANK BALANCE SHEET</t>
  </si>
  <si>
    <t>The reclassified consolidated statement of income aims to present management economic margins. The contribution of the Group's insurance companies to "Total operating income" is summarized in "Income from insurance business". Furthermore, the scope of consolidation of the Group was widened during 2006 with the inclusion, at the end of the year, of Cassa dei Risparmi di Forlì, Panonska Banka and Bank of Alexandria, as well as, from the second quarter, Banca Italo Albanese. In any case, as the majority of these changes occurred at the closing of the year, their impact on the statement of income was negligible.</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</si>
</sst>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quot;L.&quot;\ * #,##0_-;\-&quot;L.&quot;\ * #,##0_-;_-&quot;L.&quot;\ * &quot;-&quot;_-;_-@_-"/>
    <numFmt numFmtId="171" formatCode="_-&quot;L.&quot;\ * #,##0.00_-;\-&quot;L.&quot;\ * #,##0.00_-;_-&quot;L.&quot;\ * &quot;-&quot;??_-;_-@_-"/>
    <numFmt numFmtId="172" formatCode="#,##0.0"/>
    <numFmt numFmtId="173" formatCode="&quot;L.&quot;#,##0_);[Red]\(&quot;L.&quot;#,##0\)"/>
    <numFmt numFmtId="174" formatCode="0.0"/>
    <numFmt numFmtId="175" formatCode="_-[$€-2]\ * #,##0.00_-;\-[$€-2]\ * #,##0.00_-;_-[$€-2]\ * &quot;-&quot;??_-"/>
    <numFmt numFmtId="176" formatCode="#,##0;\-#,##0;\-"/>
    <numFmt numFmtId="177" formatCode="#,##0;\-#,##0;\-\ "/>
    <numFmt numFmtId="178" formatCode="#,##0.0;\-#,##0.0;\-\ "/>
    <numFmt numFmtId="179" formatCode="#,##0.0;\-#,##0.0;\-"/>
    <numFmt numFmtId="180" formatCode="\+0.0;\ \-0.0;\-_-"/>
    <numFmt numFmtId="181" formatCode="_-#,##0_-;\-#,##0_-;_-* &quot;-&quot;_-;_-@_-"/>
    <numFmt numFmtId="182" formatCode="&quot;Sì&quot;;&quot;Sì&quot;;&quot;No&quot;"/>
    <numFmt numFmtId="183" formatCode="&quot;Vero&quot;;&quot;Vero&quot;;&quot;Falso&quot;"/>
    <numFmt numFmtId="184" formatCode="&quot;Attivo&quot;;&quot;Attivo&quot;;&quot;Disattivo&quot;"/>
    <numFmt numFmtId="185" formatCode="[$€-2]\ #.##000_);[Red]\([$€-2]\ #.##000\)"/>
    <numFmt numFmtId="186" formatCode="_-* #,##0.0_-;\-* #,##0.0_-;_-* &quot;-&quot;??_-;_-@_-"/>
    <numFmt numFmtId="187" formatCode="_-* #,##0_-;\-* #,##0_-;_-* &quot;-&quot;??_-;_-@_-"/>
    <numFmt numFmtId="188" formatCode="0.0%"/>
    <numFmt numFmtId="189" formatCode="[$-410]dddd\ d\ mmmm\ yyyy"/>
    <numFmt numFmtId="190" formatCode="h\.mm\.ss"/>
  </numFmts>
  <fonts count="44">
    <font>
      <sz val="10"/>
      <name val="Arial"/>
      <family val="0"/>
    </font>
    <font>
      <u val="single"/>
      <sz val="10"/>
      <color indexed="12"/>
      <name val="Arial"/>
      <family val="0"/>
    </font>
    <font>
      <u val="single"/>
      <sz val="10"/>
      <color indexed="36"/>
      <name val="Arial"/>
      <family val="0"/>
    </font>
    <font>
      <sz val="10"/>
      <name val="MS Sans Serif"/>
      <family val="0"/>
    </font>
    <font>
      <sz val="10"/>
      <name val="Courier"/>
      <family val="0"/>
    </font>
    <font>
      <sz val="7"/>
      <name val="Tahoma"/>
      <family val="2"/>
    </font>
    <font>
      <sz val="6"/>
      <name val="Tahoma"/>
      <family val="2"/>
    </font>
    <font>
      <b/>
      <sz val="7"/>
      <name val="Tahoma"/>
      <family val="2"/>
    </font>
    <font>
      <b/>
      <sz val="7"/>
      <color indexed="10"/>
      <name val="Tahoma"/>
      <family val="2"/>
    </font>
    <font>
      <b/>
      <sz val="7"/>
      <color indexed="18"/>
      <name val="Tahoma"/>
      <family val="2"/>
    </font>
    <font>
      <b/>
      <sz val="8"/>
      <name val="Tahoma"/>
      <family val="2"/>
    </font>
    <font>
      <i/>
      <sz val="8"/>
      <name val="Tahoma"/>
      <family val="2"/>
    </font>
    <font>
      <i/>
      <sz val="7"/>
      <name val="Tahoma"/>
      <family val="2"/>
    </font>
    <font>
      <sz val="9"/>
      <name val="Tahoma"/>
      <family val="2"/>
    </font>
    <font>
      <b/>
      <sz val="6"/>
      <name val="Tahoma"/>
      <family val="2"/>
    </font>
    <font>
      <b/>
      <sz val="14"/>
      <name val="Tahoma"/>
      <family val="2"/>
    </font>
    <font>
      <sz val="14"/>
      <name val="Tahoma"/>
      <family val="2"/>
    </font>
    <font>
      <sz val="14"/>
      <name val="Times New Roman"/>
      <family val="1"/>
    </font>
    <font>
      <sz val="8"/>
      <name val="Tahoma"/>
      <family val="2"/>
    </font>
    <font>
      <sz val="10"/>
      <name val="Times New Roman"/>
      <family val="1"/>
    </font>
    <font>
      <b/>
      <sz val="10"/>
      <name val="Tahoma"/>
      <family val="2"/>
    </font>
    <font>
      <sz val="10"/>
      <name val="Tahoma"/>
      <family val="2"/>
    </font>
    <font>
      <b/>
      <sz val="8"/>
      <color indexed="18"/>
      <name val="Tahoma"/>
      <family val="2"/>
    </font>
    <font>
      <sz val="8"/>
      <color indexed="18"/>
      <name val="Tahoma"/>
      <family val="2"/>
    </font>
    <font>
      <sz val="9"/>
      <color indexed="18"/>
      <name val="Times New Roman"/>
      <family val="1"/>
    </font>
    <font>
      <b/>
      <sz val="10"/>
      <name val="Times New Roman"/>
      <family val="1"/>
    </font>
    <font>
      <i/>
      <sz val="8"/>
      <name val="Times New Roman"/>
      <family val="1"/>
    </font>
    <font>
      <b/>
      <sz val="10"/>
      <color indexed="18"/>
      <name val="Times New Roman"/>
      <family val="1"/>
    </font>
    <font>
      <i/>
      <sz val="7"/>
      <name val="Times New Roman"/>
      <family val="1"/>
    </font>
    <font>
      <b/>
      <sz val="8"/>
      <color indexed="10"/>
      <name val="Tahoma"/>
      <family val="2"/>
    </font>
    <font>
      <b/>
      <sz val="10"/>
      <color indexed="10"/>
      <name val="Times New Roman"/>
      <family val="1"/>
    </font>
    <font>
      <sz val="8"/>
      <name val="Arial"/>
      <family val="0"/>
    </font>
    <font>
      <b/>
      <sz val="20"/>
      <name val="Tahoma"/>
      <family val="2"/>
    </font>
    <font>
      <sz val="20"/>
      <name val="Tahoma"/>
      <family val="2"/>
    </font>
    <font>
      <b/>
      <sz val="10.5"/>
      <name val="Tahoma"/>
      <family val="2"/>
    </font>
    <font>
      <sz val="10.5"/>
      <name val="Tahoma"/>
      <family val="2"/>
    </font>
    <font>
      <sz val="12"/>
      <name val="Times New Roman"/>
      <family val="1"/>
    </font>
    <font>
      <b/>
      <i/>
      <sz val="8"/>
      <name val="Tahoma"/>
      <family val="2"/>
    </font>
    <font>
      <sz val="9"/>
      <color indexed="10"/>
      <name val="Tahoma"/>
      <family val="2"/>
    </font>
    <font>
      <sz val="8"/>
      <color indexed="10"/>
      <name val="Tahoma"/>
      <family val="2"/>
    </font>
    <font>
      <b/>
      <sz val="8"/>
      <color indexed="62"/>
      <name val="Tahoma"/>
      <family val="2"/>
    </font>
    <font>
      <vertAlign val="superscript"/>
      <sz val="10"/>
      <name val="Arial"/>
      <family val="0"/>
    </font>
    <font>
      <b/>
      <vertAlign val="superscript"/>
      <sz val="10.5"/>
      <name val="Tahoma"/>
      <family val="2"/>
    </font>
    <font>
      <b/>
      <vertAlign val="superscript"/>
      <sz val="10"/>
      <name val="Tahoma"/>
      <family val="2"/>
    </font>
  </fonts>
  <fills count="4">
    <fill>
      <patternFill/>
    </fill>
    <fill>
      <patternFill patternType="gray125"/>
    </fill>
    <fill>
      <patternFill patternType="solid">
        <fgColor indexed="26"/>
        <bgColor indexed="64"/>
      </patternFill>
    </fill>
    <fill>
      <patternFill patternType="solid">
        <fgColor indexed="13"/>
        <bgColor indexed="64"/>
      </patternFill>
    </fill>
  </fills>
  <borders count="19">
    <border>
      <left/>
      <right/>
      <top/>
      <bottom/>
      <diagonal/>
    </border>
    <border>
      <left>
        <color indexed="63"/>
      </left>
      <right>
        <color indexed="63"/>
      </right>
      <top style="thin">
        <color indexed="18"/>
      </top>
      <bottom>
        <color indexed="63"/>
      </bottom>
    </border>
    <border>
      <left>
        <color indexed="63"/>
      </left>
      <right>
        <color indexed="63"/>
      </right>
      <top>
        <color indexed="63"/>
      </top>
      <bottom style="thin">
        <color indexed="18"/>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color indexed="18"/>
      </bottom>
    </border>
    <border>
      <left>
        <color indexed="63"/>
      </left>
      <right>
        <color indexed="63"/>
      </right>
      <top style="thin"/>
      <bottom style="medium"/>
    </border>
    <border>
      <left>
        <color indexed="63"/>
      </left>
      <right>
        <color indexed="63"/>
      </right>
      <top>
        <color indexed="63"/>
      </top>
      <bottom style="mediu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medium">
        <color indexed="18"/>
      </top>
      <bottom>
        <color indexed="63"/>
      </bottom>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style="medium">
        <color indexed="18"/>
      </top>
      <bottom style="medium">
        <color indexed="18"/>
      </bottom>
    </border>
    <border>
      <left>
        <color indexed="63"/>
      </left>
      <right>
        <color indexed="63"/>
      </right>
      <top style="thin">
        <color indexed="18"/>
      </top>
      <bottom style="thin"/>
    </border>
    <border>
      <left>
        <color indexed="63"/>
      </left>
      <right>
        <color indexed="63"/>
      </right>
      <top style="medium">
        <color indexed="18"/>
      </top>
      <bottom style="medium"/>
    </border>
    <border>
      <left>
        <color indexed="63"/>
      </left>
      <right>
        <color indexed="63"/>
      </right>
      <top style="medium"/>
      <bottom style="medium">
        <color indexed="18"/>
      </bottom>
    </border>
  </borders>
  <cellStyleXfs count="33">
    <xf numFmtId="15"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38" fontId="3" fillId="0" borderId="0" applyFont="0" applyFill="0" applyBorder="0" applyAlignment="0" applyProtection="0"/>
    <xf numFmtId="41" fontId="0" fillId="0" borderId="0" applyFont="0" applyFill="0" applyBorder="0" applyAlignment="0" applyProtection="0"/>
    <xf numFmtId="0" fontId="4" fillId="0" borderId="0">
      <alignment/>
      <protection/>
    </xf>
    <xf numFmtId="0" fontId="3"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171" fontId="0" fillId="0" borderId="0" applyFont="0" applyFill="0" applyBorder="0" applyAlignment="0" applyProtection="0"/>
    <xf numFmtId="173" fontId="3" fillId="0" borderId="0" applyFont="0" applyFill="0" applyBorder="0" applyAlignment="0" applyProtection="0"/>
    <xf numFmtId="170" fontId="0" fillId="0" borderId="0" applyFont="0" applyFill="0" applyBorder="0" applyAlignment="0" applyProtection="0"/>
  </cellStyleXfs>
  <cellXfs count="310">
    <xf numFmtId="15" fontId="0" fillId="0" borderId="0" xfId="0" applyAlignment="1">
      <alignment/>
    </xf>
    <xf numFmtId="0" fontId="6" fillId="0" borderId="1" xfId="27" applyFont="1" applyFill="1" applyBorder="1" applyAlignment="1">
      <alignment horizontal="centerContinuous" vertical="top"/>
      <protection/>
    </xf>
    <xf numFmtId="0" fontId="7" fillId="0" borderId="0" xfId="27" applyFont="1" applyFill="1" applyBorder="1" applyAlignment="1">
      <alignment horizontal="center" vertical="top"/>
      <protection/>
    </xf>
    <xf numFmtId="0" fontId="5" fillId="0" borderId="0" xfId="27" applyFont="1" applyAlignment="1">
      <alignment/>
      <protection/>
    </xf>
    <xf numFmtId="0" fontId="5" fillId="0" borderId="1" xfId="27" applyFont="1" applyFill="1" applyBorder="1" applyAlignment="1">
      <alignment vertical="top"/>
      <protection/>
    </xf>
    <xf numFmtId="0" fontId="5" fillId="0" borderId="0" xfId="27" applyFont="1" applyFill="1" applyBorder="1" applyAlignment="1">
      <alignment vertical="top" wrapText="1"/>
      <protection/>
    </xf>
    <xf numFmtId="0" fontId="6" fillId="2" borderId="0" xfId="27" applyFont="1" applyFill="1" applyBorder="1" applyAlignment="1">
      <alignment horizontal="right" vertical="top" wrapText="1"/>
      <protection/>
    </xf>
    <xf numFmtId="0" fontId="6" fillId="0" borderId="0" xfId="27" applyFont="1" applyFill="1" applyBorder="1" applyAlignment="1">
      <alignment horizontal="right" vertical="top" wrapText="1"/>
      <protection/>
    </xf>
    <xf numFmtId="0" fontId="7" fillId="0" borderId="0" xfId="27" applyFont="1" applyFill="1" applyBorder="1" applyAlignment="1">
      <alignment horizontal="right" vertical="top"/>
      <protection/>
    </xf>
    <xf numFmtId="0" fontId="5" fillId="0" borderId="2" xfId="27" applyFont="1" applyFill="1" applyBorder="1" applyAlignment="1">
      <alignment vertical="top" wrapText="1"/>
      <protection/>
    </xf>
    <xf numFmtId="0" fontId="7" fillId="0" borderId="0" xfId="27" applyFont="1" applyFill="1" applyBorder="1" applyAlignment="1">
      <alignment horizontal="right" vertical="top" wrapText="1"/>
      <protection/>
    </xf>
    <xf numFmtId="0" fontId="5" fillId="0" borderId="0" xfId="27" applyFont="1" applyAlignment="1">
      <alignment wrapText="1"/>
      <protection/>
    </xf>
    <xf numFmtId="0" fontId="5" fillId="0" borderId="0" xfId="27" applyFont="1" applyFill="1" applyBorder="1" applyAlignment="1">
      <alignment/>
      <protection/>
    </xf>
    <xf numFmtId="181" fontId="5" fillId="2" borderId="0" xfId="24" applyNumberFormat="1" applyFont="1" applyFill="1" applyBorder="1" applyAlignment="1">
      <alignment/>
    </xf>
    <xf numFmtId="181" fontId="5" fillId="2" borderId="0" xfId="24" applyNumberFormat="1" applyFont="1" applyFill="1" applyBorder="1" applyAlignment="1" applyProtection="1">
      <alignment/>
      <protection locked="0"/>
    </xf>
    <xf numFmtId="181" fontId="5" fillId="0" borderId="0" xfId="24" applyNumberFormat="1" applyFont="1" applyFill="1" applyBorder="1" applyAlignment="1" applyProtection="1">
      <alignment/>
      <protection locked="0"/>
    </xf>
    <xf numFmtId="0" fontId="8" fillId="0" borderId="0" xfId="27" applyFont="1" applyAlignment="1">
      <alignment/>
      <protection/>
    </xf>
    <xf numFmtId="181" fontId="5" fillId="0" borderId="0" xfId="24" applyNumberFormat="1" applyFont="1" applyFill="1" applyAlignment="1" applyProtection="1">
      <alignment/>
      <protection locked="0"/>
    </xf>
    <xf numFmtId="0" fontId="5" fillId="0" borderId="3" xfId="27" applyFont="1" applyFill="1" applyBorder="1" applyAlignment="1">
      <alignment/>
      <protection/>
    </xf>
    <xf numFmtId="0" fontId="9" fillId="0" borderId="0" xfId="27" applyFont="1" applyFill="1" applyBorder="1" applyAlignment="1">
      <alignment/>
      <protection/>
    </xf>
    <xf numFmtId="181" fontId="7" fillId="2" borderId="4" xfId="24" applyNumberFormat="1" applyFont="1" applyFill="1" applyBorder="1" applyAlignment="1">
      <alignment/>
    </xf>
    <xf numFmtId="181" fontId="7" fillId="0" borderId="4" xfId="24" applyNumberFormat="1" applyFont="1" applyFill="1" applyBorder="1" applyAlignment="1" applyProtection="1">
      <alignment/>
      <protection locked="0"/>
    </xf>
    <xf numFmtId="181" fontId="10" fillId="0" borderId="0" xfId="24" applyNumberFormat="1" applyFont="1" applyFill="1" applyBorder="1" applyAlignment="1" applyProtection="1">
      <alignment/>
      <protection locked="0"/>
    </xf>
    <xf numFmtId="0" fontId="10" fillId="0" borderId="0" xfId="27" applyFont="1" applyAlignment="1">
      <alignment/>
      <protection/>
    </xf>
    <xf numFmtId="0" fontId="5" fillId="0" borderId="5" xfId="27" applyFont="1" applyFill="1" applyBorder="1" applyAlignment="1">
      <alignment/>
      <protection/>
    </xf>
    <xf numFmtId="181" fontId="5" fillId="2" borderId="0" xfId="24" applyNumberFormat="1" applyFont="1" applyFill="1" applyAlignment="1" applyProtection="1">
      <alignment/>
      <protection locked="0"/>
    </xf>
    <xf numFmtId="181" fontId="11" fillId="0" borderId="0" xfId="24" applyNumberFormat="1" applyFont="1" applyFill="1" applyBorder="1" applyAlignment="1" applyProtection="1">
      <alignment/>
      <protection locked="0"/>
    </xf>
    <xf numFmtId="0" fontId="11" fillId="0" borderId="0" xfId="27" applyFont="1" applyAlignment="1">
      <alignment/>
      <protection/>
    </xf>
    <xf numFmtId="181" fontId="5" fillId="2" borderId="3" xfId="24" applyNumberFormat="1" applyFont="1" applyFill="1" applyBorder="1" applyAlignment="1">
      <alignment/>
    </xf>
    <xf numFmtId="181" fontId="5" fillId="2" borderId="3" xfId="24" applyNumberFormat="1" applyFont="1" applyFill="1" applyBorder="1" applyAlignment="1" applyProtection="1">
      <alignment/>
      <protection locked="0"/>
    </xf>
    <xf numFmtId="181" fontId="5" fillId="0" borderId="3" xfId="24" applyNumberFormat="1" applyFont="1" applyFill="1" applyBorder="1" applyAlignment="1" applyProtection="1">
      <alignment/>
      <protection locked="0"/>
    </xf>
    <xf numFmtId="0" fontId="9" fillId="0" borderId="6" xfId="27" applyFont="1" applyFill="1" applyBorder="1" applyAlignment="1">
      <alignment/>
      <protection/>
    </xf>
    <xf numFmtId="181" fontId="7" fillId="2" borderId="6" xfId="24" applyNumberFormat="1" applyFont="1" applyFill="1" applyBorder="1" applyAlignment="1">
      <alignment/>
    </xf>
    <xf numFmtId="181" fontId="7" fillId="0" borderId="6" xfId="24" applyNumberFormat="1" applyFont="1" applyFill="1" applyBorder="1" applyAlignment="1" applyProtection="1">
      <alignment/>
      <protection locked="0"/>
    </xf>
    <xf numFmtId="0" fontId="11" fillId="0" borderId="0" xfId="27" applyFont="1">
      <alignment/>
      <protection/>
    </xf>
    <xf numFmtId="181" fontId="12" fillId="0" borderId="0" xfId="24" applyNumberFormat="1" applyFont="1" applyFill="1" applyBorder="1" applyAlignment="1" applyProtection="1">
      <alignment/>
      <protection locked="0"/>
    </xf>
    <xf numFmtId="0" fontId="12" fillId="0" borderId="0" xfId="27" applyFont="1" applyAlignment="1">
      <alignment/>
      <protection/>
    </xf>
    <xf numFmtId="0" fontId="11" fillId="0" borderId="0" xfId="27" applyFont="1" applyFill="1" applyBorder="1" applyAlignment="1">
      <alignment horizontal="left"/>
      <protection/>
    </xf>
    <xf numFmtId="181" fontId="7" fillId="0" borderId="0" xfId="24" applyNumberFormat="1" applyFont="1" applyFill="1" applyBorder="1" applyAlignment="1" applyProtection="1">
      <alignment/>
      <protection locked="0"/>
    </xf>
    <xf numFmtId="0" fontId="7" fillId="0" borderId="0" xfId="27" applyFont="1" applyAlignment="1">
      <alignment/>
      <protection/>
    </xf>
    <xf numFmtId="0" fontId="7" fillId="0" borderId="0" xfId="27" applyFont="1" applyFill="1" applyBorder="1" applyAlignment="1">
      <alignment wrapText="1"/>
      <protection/>
    </xf>
    <xf numFmtId="181" fontId="7" fillId="0" borderId="0" xfId="24" applyNumberFormat="1" applyFont="1" applyFill="1" applyBorder="1" applyAlignment="1">
      <alignment/>
    </xf>
    <xf numFmtId="0" fontId="5" fillId="0" borderId="0" xfId="27" applyFont="1" applyFill="1" applyBorder="1" applyAlignment="1">
      <alignment wrapText="1"/>
      <protection/>
    </xf>
    <xf numFmtId="181" fontId="5" fillId="0" borderId="0" xfId="24" applyNumberFormat="1" applyFont="1" applyFill="1" applyBorder="1" applyAlignment="1">
      <alignment/>
    </xf>
    <xf numFmtId="181" fontId="5" fillId="0" borderId="0" xfId="24" applyNumberFormat="1" applyFont="1" applyFill="1" applyBorder="1" applyAlignment="1" applyProtection="1">
      <alignment horizontal="right"/>
      <protection locked="0"/>
    </xf>
    <xf numFmtId="0" fontId="5" fillId="0" borderId="0" xfId="27" applyFont="1" applyFill="1" applyBorder="1" applyAlignment="1" applyProtection="1">
      <alignment vertical="top"/>
      <protection locked="0"/>
    </xf>
    <xf numFmtId="0" fontId="5" fillId="0" borderId="0" xfId="27" applyFont="1" applyAlignment="1" applyProtection="1">
      <alignment vertical="top"/>
      <protection locked="0"/>
    </xf>
    <xf numFmtId="0" fontId="5" fillId="0" borderId="0" xfId="27" applyFont="1" applyFill="1" applyAlignment="1" applyProtection="1">
      <alignment vertical="top"/>
      <protection locked="0"/>
    </xf>
    <xf numFmtId="0" fontId="6" fillId="0" borderId="0" xfId="27" applyFont="1" applyFill="1" applyBorder="1" applyAlignment="1" applyProtection="1">
      <alignment vertical="top"/>
      <protection locked="0"/>
    </xf>
    <xf numFmtId="0" fontId="6" fillId="0" borderId="0" xfId="27" applyFont="1" applyAlignment="1" applyProtection="1">
      <alignment vertical="top"/>
      <protection locked="0"/>
    </xf>
    <xf numFmtId="0" fontId="7" fillId="0" borderId="0" xfId="27" applyFont="1" applyFill="1" applyBorder="1" applyAlignment="1" applyProtection="1">
      <alignment vertical="top"/>
      <protection locked="0"/>
    </xf>
    <xf numFmtId="0" fontId="13" fillId="0" borderId="0" xfId="27" applyFont="1" applyAlignment="1">
      <alignment/>
      <protection/>
    </xf>
    <xf numFmtId="0" fontId="6" fillId="0" borderId="0" xfId="27" applyFont="1" applyFill="1" applyAlignment="1" applyProtection="1">
      <alignment vertical="top"/>
      <protection locked="0"/>
    </xf>
    <xf numFmtId="0" fontId="14" fillId="0" borderId="0" xfId="27" applyFont="1" applyFill="1" applyBorder="1" applyAlignment="1" applyProtection="1">
      <alignment vertical="top"/>
      <protection locked="0"/>
    </xf>
    <xf numFmtId="0" fontId="6" fillId="0" borderId="0" xfId="27" applyFont="1" applyFill="1" applyBorder="1" applyAlignment="1">
      <alignment vertical="top"/>
      <protection/>
    </xf>
    <xf numFmtId="0" fontId="6" fillId="0" borderId="0" xfId="27" applyFont="1" applyAlignment="1">
      <alignment vertical="top"/>
      <protection/>
    </xf>
    <xf numFmtId="0" fontId="6" fillId="0" borderId="0" xfId="27" applyFont="1" applyFill="1" applyAlignment="1">
      <alignment vertical="top"/>
      <protection/>
    </xf>
    <xf numFmtId="0" fontId="14" fillId="0" borderId="0" xfId="27" applyFont="1" applyFill="1" applyBorder="1" applyAlignment="1">
      <alignment vertical="top"/>
      <protection/>
    </xf>
    <xf numFmtId="0" fontId="15" fillId="0" borderId="0" xfId="28" applyFont="1" applyAlignment="1">
      <alignment vertical="center"/>
      <protection/>
    </xf>
    <xf numFmtId="0" fontId="16" fillId="0" borderId="0" xfId="28" applyFont="1" applyAlignment="1">
      <alignment vertical="center"/>
      <protection/>
    </xf>
    <xf numFmtId="0" fontId="16" fillId="0" borderId="0" xfId="28" applyFont="1" applyAlignment="1">
      <alignment horizontal="right" vertical="center"/>
      <protection/>
    </xf>
    <xf numFmtId="0" fontId="16" fillId="0" borderId="0" xfId="28" applyFont="1">
      <alignment/>
      <protection/>
    </xf>
    <xf numFmtId="0" fontId="16" fillId="0" borderId="0" xfId="28" applyFont="1" applyAlignment="1">
      <alignment horizontal="center"/>
      <protection/>
    </xf>
    <xf numFmtId="0" fontId="17" fillId="0" borderId="0" xfId="28" applyFont="1">
      <alignment/>
      <protection/>
    </xf>
    <xf numFmtId="0" fontId="18" fillId="0" borderId="0" xfId="28" applyFont="1">
      <alignment/>
      <protection/>
    </xf>
    <xf numFmtId="0" fontId="18" fillId="0" borderId="0" xfId="28" applyFont="1" applyBorder="1">
      <alignment/>
      <protection/>
    </xf>
    <xf numFmtId="0" fontId="18" fillId="0" borderId="0" xfId="28" applyFont="1" applyBorder="1" applyAlignment="1">
      <alignment horizontal="center"/>
      <protection/>
    </xf>
    <xf numFmtId="0" fontId="19" fillId="0" borderId="0" xfId="28" applyFont="1">
      <alignment/>
      <protection/>
    </xf>
    <xf numFmtId="0" fontId="20" fillId="0" borderId="1" xfId="28" applyFont="1" applyBorder="1">
      <alignment/>
      <protection/>
    </xf>
    <xf numFmtId="14" fontId="7" fillId="2" borderId="1" xfId="28" applyNumberFormat="1" applyFont="1" applyFill="1" applyBorder="1" applyAlignment="1" quotePrefix="1">
      <alignment horizontal="center" vertical="center" wrapText="1"/>
      <protection/>
    </xf>
    <xf numFmtId="14" fontId="7" fillId="0" borderId="1" xfId="28" applyNumberFormat="1" applyFont="1" applyFill="1" applyBorder="1" applyAlignment="1">
      <alignment horizontal="center" vertical="center" wrapText="1"/>
      <protection/>
    </xf>
    <xf numFmtId="46" fontId="7" fillId="2" borderId="1" xfId="28" applyNumberFormat="1" applyFont="1" applyFill="1" applyBorder="1" applyAlignment="1">
      <alignment horizontal="center" vertical="center" wrapText="1"/>
      <protection/>
    </xf>
    <xf numFmtId="0" fontId="21" fillId="0" borderId="0" xfId="28" applyFont="1">
      <alignment/>
      <protection/>
    </xf>
    <xf numFmtId="0" fontId="20" fillId="0" borderId="2" xfId="28" applyFont="1" applyBorder="1" applyAlignment="1">
      <alignment horizontal="center"/>
      <protection/>
    </xf>
    <xf numFmtId="46" fontId="7" fillId="2" borderId="2" xfId="28" applyNumberFormat="1" applyFont="1" applyFill="1" applyBorder="1" applyAlignment="1">
      <alignment horizontal="center" vertical="top" wrapText="1"/>
      <protection/>
    </xf>
    <xf numFmtId="0" fontId="20" fillId="0" borderId="0" xfId="28" applyFont="1" applyAlignment="1">
      <alignment horizontal="center"/>
      <protection/>
    </xf>
    <xf numFmtId="0" fontId="22" fillId="0" borderId="4" xfId="28" applyFont="1" applyBorder="1">
      <alignment/>
      <protection/>
    </xf>
    <xf numFmtId="0" fontId="23" fillId="2" borderId="4" xfId="28" applyFont="1" applyFill="1" applyBorder="1" applyAlignment="1">
      <alignment horizontal="center"/>
      <protection/>
    </xf>
    <xf numFmtId="0" fontId="23" fillId="0" borderId="4" xfId="28" applyFont="1" applyFill="1" applyBorder="1">
      <alignment/>
      <protection/>
    </xf>
    <xf numFmtId="0" fontId="23" fillId="2" borderId="4" xfId="28" applyFont="1" applyFill="1" applyBorder="1">
      <alignment/>
      <protection/>
    </xf>
    <xf numFmtId="0" fontId="24" fillId="0" borderId="0" xfId="28" applyFont="1">
      <alignment/>
      <protection/>
    </xf>
    <xf numFmtId="0" fontId="18" fillId="0" borderId="0" xfId="28" applyFont="1" applyBorder="1" applyAlignment="1">
      <alignment/>
      <protection/>
    </xf>
    <xf numFmtId="181" fontId="18" fillId="2" borderId="0" xfId="28" applyNumberFormat="1" applyFont="1" applyFill="1" applyBorder="1" applyAlignment="1">
      <alignment horizontal="right"/>
      <protection/>
    </xf>
    <xf numFmtId="181" fontId="18" fillId="0" borderId="0" xfId="28" applyNumberFormat="1" applyFont="1" applyFill="1" applyBorder="1" applyAlignment="1">
      <alignment horizontal="right"/>
      <protection/>
    </xf>
    <xf numFmtId="180" fontId="18" fillId="2" borderId="0" xfId="28" applyNumberFormat="1" applyFont="1" applyFill="1" applyBorder="1" applyAlignment="1">
      <alignment horizontal="right"/>
      <protection/>
    </xf>
    <xf numFmtId="0" fontId="18" fillId="0" borderId="0" xfId="28" applyFont="1" applyAlignment="1">
      <alignment vertical="justify"/>
      <protection/>
    </xf>
    <xf numFmtId="0" fontId="18" fillId="0" borderId="0" xfId="28" applyFont="1" applyBorder="1" applyAlignment="1">
      <alignment wrapText="1"/>
      <protection/>
    </xf>
    <xf numFmtId="0" fontId="18" fillId="0" borderId="3" xfId="28" applyFont="1" applyFill="1" applyBorder="1" applyAlignment="1">
      <alignment/>
      <protection/>
    </xf>
    <xf numFmtId="181" fontId="18" fillId="2" borderId="3" xfId="28" applyNumberFormat="1" applyFont="1" applyFill="1" applyBorder="1" applyAlignment="1">
      <alignment horizontal="right"/>
      <protection/>
    </xf>
    <xf numFmtId="181" fontId="18" fillId="0" borderId="3" xfId="28" applyNumberFormat="1" applyFont="1" applyFill="1" applyBorder="1" applyAlignment="1">
      <alignment horizontal="right"/>
      <protection/>
    </xf>
    <xf numFmtId="180" fontId="18" fillId="2" borderId="3" xfId="28" applyNumberFormat="1" applyFont="1" applyFill="1" applyBorder="1" applyAlignment="1">
      <alignment horizontal="right"/>
      <protection/>
    </xf>
    <xf numFmtId="0" fontId="10" fillId="0" borderId="7" xfId="28" applyFont="1" applyFill="1" applyBorder="1">
      <alignment/>
      <protection/>
    </xf>
    <xf numFmtId="0" fontId="10" fillId="0" borderId="8" xfId="28" applyFont="1" applyFill="1" applyBorder="1" applyAlignment="1">
      <alignment/>
      <protection/>
    </xf>
    <xf numFmtId="181" fontId="10" fillId="2" borderId="8" xfId="28" applyNumberFormat="1" applyFont="1" applyFill="1" applyBorder="1" applyAlignment="1">
      <alignment horizontal="right"/>
      <protection/>
    </xf>
    <xf numFmtId="181" fontId="10" fillId="0" borderId="8" xfId="28" applyNumberFormat="1" applyFont="1" applyFill="1" applyBorder="1" applyAlignment="1">
      <alignment horizontal="right"/>
      <protection/>
    </xf>
    <xf numFmtId="180" fontId="10" fillId="2" borderId="8" xfId="28" applyNumberFormat="1" applyFont="1" applyFill="1" applyBorder="1" applyAlignment="1">
      <alignment horizontal="right"/>
      <protection/>
    </xf>
    <xf numFmtId="0" fontId="25" fillId="0" borderId="0" xfId="28" applyFont="1">
      <alignment/>
      <protection/>
    </xf>
    <xf numFmtId="181" fontId="25" fillId="0" borderId="0" xfId="28" applyNumberFormat="1" applyFont="1">
      <alignment/>
      <protection/>
    </xf>
    <xf numFmtId="0" fontId="22" fillId="0" borderId="3" xfId="28" applyFont="1" applyFill="1" applyBorder="1">
      <alignment/>
      <protection/>
    </xf>
    <xf numFmtId="0" fontId="10" fillId="0" borderId="3" xfId="28" applyFont="1" applyFill="1" applyBorder="1" applyAlignment="1">
      <alignment/>
      <protection/>
    </xf>
    <xf numFmtId="181" fontId="18" fillId="2" borderId="3" xfId="28" applyNumberFormat="1" applyFont="1" applyFill="1" applyBorder="1" applyAlignment="1">
      <alignment horizontal="center"/>
      <protection/>
    </xf>
    <xf numFmtId="181" fontId="18" fillId="0" borderId="3" xfId="28" applyNumberFormat="1" applyFont="1" applyFill="1" applyBorder="1" applyAlignment="1">
      <alignment horizontal="center"/>
      <protection/>
    </xf>
    <xf numFmtId="180" fontId="18" fillId="2" borderId="3" xfId="28" applyNumberFormat="1" applyFont="1" applyFill="1" applyBorder="1" applyAlignment="1">
      <alignment horizontal="center" wrapText="1"/>
      <protection/>
    </xf>
    <xf numFmtId="181" fontId="19" fillId="0" borderId="0" xfId="28" applyNumberFormat="1" applyFont="1">
      <alignment/>
      <protection/>
    </xf>
    <xf numFmtId="0" fontId="18" fillId="0" borderId="0" xfId="28" applyFont="1" applyBorder="1" applyAlignment="1">
      <alignment horizontal="justify" wrapText="1"/>
      <protection/>
    </xf>
    <xf numFmtId="0" fontId="18" fillId="0" borderId="0" xfId="28" applyFont="1" applyFill="1">
      <alignment/>
      <protection/>
    </xf>
    <xf numFmtId="0" fontId="18" fillId="0" borderId="0" xfId="28" applyFont="1" applyFill="1" applyBorder="1" applyAlignment="1">
      <alignment/>
      <protection/>
    </xf>
    <xf numFmtId="0" fontId="10" fillId="0" borderId="7" xfId="28" applyFont="1" applyBorder="1">
      <alignment/>
      <protection/>
    </xf>
    <xf numFmtId="0" fontId="10" fillId="0" borderId="7" xfId="28" applyFont="1" applyBorder="1" applyAlignment="1">
      <alignment/>
      <protection/>
    </xf>
    <xf numFmtId="181" fontId="10" fillId="2" borderId="7" xfId="28" applyNumberFormat="1" applyFont="1" applyFill="1" applyBorder="1" applyAlignment="1">
      <alignment horizontal="right"/>
      <protection/>
    </xf>
    <xf numFmtId="181" fontId="10" fillId="0" borderId="7" xfId="28" applyNumberFormat="1" applyFont="1" applyFill="1" applyBorder="1" applyAlignment="1">
      <alignment horizontal="right"/>
      <protection/>
    </xf>
    <xf numFmtId="180" fontId="10" fillId="2" borderId="7" xfId="28" applyNumberFormat="1" applyFont="1" applyFill="1" applyBorder="1" applyAlignment="1">
      <alignment horizontal="right"/>
      <protection/>
    </xf>
    <xf numFmtId="0" fontId="11" fillId="0" borderId="0" xfId="28" applyFont="1">
      <alignment/>
      <protection/>
    </xf>
    <xf numFmtId="0" fontId="11" fillId="0" borderId="0" xfId="28" applyFont="1" applyAlignment="1">
      <alignment horizontal="center"/>
      <protection/>
    </xf>
    <xf numFmtId="0" fontId="26" fillId="0" borderId="0" xfId="28" applyFont="1">
      <alignment/>
      <protection/>
    </xf>
    <xf numFmtId="0" fontId="18" fillId="0" borderId="0" xfId="28" applyFont="1" applyAlignment="1">
      <alignment horizontal="center"/>
      <protection/>
    </xf>
    <xf numFmtId="0" fontId="18" fillId="0" borderId="0" xfId="28" applyFont="1" applyFill="1" applyBorder="1">
      <alignment/>
      <protection/>
    </xf>
    <xf numFmtId="0" fontId="19" fillId="3" borderId="9" xfId="28" applyFont="1" applyFill="1" applyBorder="1">
      <alignment/>
      <protection/>
    </xf>
    <xf numFmtId="0" fontId="18" fillId="0" borderId="0" xfId="28" applyFont="1" applyFill="1" applyBorder="1" applyAlignment="1">
      <alignment wrapText="1"/>
      <protection/>
    </xf>
    <xf numFmtId="0" fontId="22" fillId="0" borderId="4" xfId="28" applyFont="1" applyFill="1" applyBorder="1" applyAlignment="1">
      <alignment/>
      <protection/>
    </xf>
    <xf numFmtId="181" fontId="22" fillId="2" borderId="3" xfId="28" applyNumberFormat="1" applyFont="1" applyFill="1" applyBorder="1" applyAlignment="1">
      <alignment horizontal="right"/>
      <protection/>
    </xf>
    <xf numFmtId="181" fontId="22" fillId="0" borderId="3" xfId="28" applyNumberFormat="1" applyFont="1" applyFill="1" applyBorder="1" applyAlignment="1">
      <alignment horizontal="right"/>
      <protection/>
    </xf>
    <xf numFmtId="180" fontId="22" fillId="2" borderId="3" xfId="28" applyNumberFormat="1" applyFont="1" applyFill="1" applyBorder="1" applyAlignment="1">
      <alignment horizontal="right"/>
      <protection/>
    </xf>
    <xf numFmtId="0" fontId="27" fillId="0" borderId="0" xfId="28" applyFont="1">
      <alignment/>
      <protection/>
    </xf>
    <xf numFmtId="0" fontId="27" fillId="3" borderId="9" xfId="28" applyFont="1" applyFill="1" applyBorder="1">
      <alignment/>
      <protection/>
    </xf>
    <xf numFmtId="0" fontId="19" fillId="0" borderId="0" xfId="28" applyFont="1" applyBorder="1">
      <alignment/>
      <protection/>
    </xf>
    <xf numFmtId="0" fontId="19" fillId="3" borderId="10" xfId="28" applyFont="1" applyFill="1" applyBorder="1">
      <alignment/>
      <protection/>
    </xf>
    <xf numFmtId="181" fontId="22" fillId="2" borderId="4" xfId="28" applyNumberFormat="1" applyFont="1" applyFill="1" applyBorder="1" applyAlignment="1">
      <alignment horizontal="right"/>
      <protection/>
    </xf>
    <xf numFmtId="181" fontId="22" fillId="0" borderId="4" xfId="28" applyNumberFormat="1" applyFont="1" applyFill="1" applyBorder="1" applyAlignment="1">
      <alignment horizontal="right"/>
      <protection/>
    </xf>
    <xf numFmtId="180" fontId="22" fillId="2" borderId="4" xfId="28" applyNumberFormat="1" applyFont="1" applyFill="1" applyBorder="1" applyAlignment="1">
      <alignment horizontal="right"/>
      <protection/>
    </xf>
    <xf numFmtId="181" fontId="18" fillId="2" borderId="0" xfId="28" applyNumberFormat="1" applyFont="1" applyFill="1" applyBorder="1" applyAlignment="1" applyProtection="1">
      <alignment horizontal="right"/>
      <protection locked="0"/>
    </xf>
    <xf numFmtId="181" fontId="18" fillId="0" borderId="0" xfId="28" applyNumberFormat="1" applyFont="1" applyFill="1" applyBorder="1" applyAlignment="1" applyProtection="1">
      <alignment horizontal="right"/>
      <protection locked="0"/>
    </xf>
    <xf numFmtId="0" fontId="22" fillId="0" borderId="7" xfId="28" applyFont="1" applyFill="1" applyBorder="1" applyAlignment="1">
      <alignment/>
      <protection/>
    </xf>
    <xf numFmtId="181" fontId="22" fillId="2" borderId="7" xfId="28" applyNumberFormat="1" applyFont="1" applyFill="1" applyBorder="1" applyAlignment="1">
      <alignment horizontal="right"/>
      <protection/>
    </xf>
    <xf numFmtId="181" fontId="22" fillId="0" borderId="7" xfId="28" applyNumberFormat="1" applyFont="1" applyFill="1" applyBorder="1" applyAlignment="1">
      <alignment horizontal="right"/>
      <protection/>
    </xf>
    <xf numFmtId="180" fontId="22" fillId="2" borderId="7" xfId="28" applyNumberFormat="1" applyFont="1" applyFill="1" applyBorder="1" applyAlignment="1">
      <alignment horizontal="right"/>
      <protection/>
    </xf>
    <xf numFmtId="0" fontId="27" fillId="3" borderId="11" xfId="28" applyFont="1" applyFill="1" applyBorder="1">
      <alignment/>
      <protection/>
    </xf>
    <xf numFmtId="0" fontId="12" fillId="0" borderId="0" xfId="28" applyFont="1">
      <alignment/>
      <protection/>
    </xf>
    <xf numFmtId="0" fontId="12" fillId="0" borderId="0" xfId="28" applyFont="1" applyAlignment="1">
      <alignment horizontal="center"/>
      <protection/>
    </xf>
    <xf numFmtId="0" fontId="28" fillId="0" borderId="0" xfId="28" applyFont="1">
      <alignment/>
      <protection/>
    </xf>
    <xf numFmtId="0" fontId="29" fillId="0" borderId="0" xfId="28" applyFont="1" applyFill="1" applyBorder="1">
      <alignment/>
      <protection/>
    </xf>
    <xf numFmtId="3" fontId="29" fillId="0" borderId="0" xfId="28" applyNumberFormat="1" applyFont="1" applyBorder="1" applyAlignment="1">
      <alignment horizontal="center"/>
      <protection/>
    </xf>
    <xf numFmtId="3" fontId="29" fillId="0" borderId="0" xfId="28" applyNumberFormat="1" applyFont="1" applyBorder="1">
      <alignment/>
      <protection/>
    </xf>
    <xf numFmtId="180" fontId="29" fillId="0" borderId="0" xfId="28" applyNumberFormat="1" applyFont="1" applyBorder="1" applyAlignment="1">
      <alignment horizontal="right"/>
      <protection/>
    </xf>
    <xf numFmtId="0" fontId="30" fillId="0" borderId="0" xfId="28" applyFont="1">
      <alignment/>
      <protection/>
    </xf>
    <xf numFmtId="15" fontId="21" fillId="0" borderId="0" xfId="0" applyFont="1" applyAlignment="1">
      <alignment/>
    </xf>
    <xf numFmtId="15" fontId="21" fillId="0" borderId="0" xfId="0" applyFont="1" applyAlignment="1">
      <alignment horizontal="center"/>
    </xf>
    <xf numFmtId="15" fontId="18" fillId="0" borderId="12" xfId="0" applyFont="1" applyBorder="1" applyAlignment="1">
      <alignment/>
    </xf>
    <xf numFmtId="15" fontId="5" fillId="2" borderId="12" xfId="0" applyFont="1" applyFill="1" applyBorder="1" applyAlignment="1">
      <alignment horizontal="right" vertical="top" wrapText="1"/>
    </xf>
    <xf numFmtId="15" fontId="5" fillId="0" borderId="12" xfId="0" applyFont="1" applyBorder="1" applyAlignment="1">
      <alignment horizontal="right" vertical="top" wrapText="1"/>
    </xf>
    <xf numFmtId="15" fontId="18" fillId="0" borderId="6" xfId="0" applyFont="1" applyBorder="1" applyAlignment="1">
      <alignment horizontal="right" vertical="top"/>
    </xf>
    <xf numFmtId="15" fontId="18" fillId="0" borderId="0" xfId="0" applyFont="1" applyAlignment="1">
      <alignment/>
    </xf>
    <xf numFmtId="15" fontId="18" fillId="0" borderId="0" xfId="0" applyFont="1" applyAlignment="1">
      <alignment wrapText="1"/>
    </xf>
    <xf numFmtId="15" fontId="18" fillId="0" borderId="8" xfId="0" applyFont="1" applyBorder="1" applyAlignment="1">
      <alignment/>
    </xf>
    <xf numFmtId="15" fontId="22" fillId="0" borderId="8" xfId="0" applyFont="1" applyBorder="1" applyAlignment="1">
      <alignment/>
    </xf>
    <xf numFmtId="15" fontId="18" fillId="0" borderId="13" xfId="0" applyFont="1" applyBorder="1" applyAlignment="1">
      <alignment/>
    </xf>
    <xf numFmtId="15" fontId="22" fillId="0" borderId="0" xfId="0" applyFont="1" applyAlignment="1">
      <alignment/>
    </xf>
    <xf numFmtId="15" fontId="18" fillId="0" borderId="0" xfId="0" applyFont="1" applyAlignment="1">
      <alignment vertical="top" wrapText="1"/>
    </xf>
    <xf numFmtId="15" fontId="22" fillId="0" borderId="6" xfId="0" applyFont="1" applyBorder="1" applyAlignment="1">
      <alignment/>
    </xf>
    <xf numFmtId="15" fontId="32" fillId="0" borderId="0" xfId="0" applyFont="1" applyAlignment="1">
      <alignment/>
    </xf>
    <xf numFmtId="15" fontId="34" fillId="0" borderId="0" xfId="0" applyFont="1" applyAlignment="1">
      <alignment/>
    </xf>
    <xf numFmtId="15" fontId="32" fillId="0" borderId="0" xfId="0" applyFont="1" applyAlignment="1">
      <alignment horizontal="left"/>
    </xf>
    <xf numFmtId="15" fontId="34" fillId="0" borderId="0" xfId="0" applyFont="1" applyAlignment="1">
      <alignment horizontal="left"/>
    </xf>
    <xf numFmtId="15" fontId="21" fillId="0" borderId="0" xfId="0" applyFont="1" applyAlignment="1">
      <alignment horizontal="left"/>
    </xf>
    <xf numFmtId="15" fontId="18" fillId="0" borderId="12" xfId="0" applyFont="1" applyBorder="1" applyAlignment="1">
      <alignment horizontal="left"/>
    </xf>
    <xf numFmtId="15" fontId="18" fillId="0" borderId="6" xfId="0" applyFont="1" applyBorder="1" applyAlignment="1">
      <alignment horizontal="left" vertical="top"/>
    </xf>
    <xf numFmtId="15" fontId="18" fillId="0" borderId="0" xfId="0" applyFont="1" applyAlignment="1">
      <alignment horizontal="left"/>
    </xf>
    <xf numFmtId="15" fontId="18" fillId="0" borderId="8" xfId="0" applyFont="1" applyBorder="1" applyAlignment="1">
      <alignment horizontal="left"/>
    </xf>
    <xf numFmtId="15" fontId="22" fillId="0" borderId="0" xfId="0" applyFont="1" applyAlignment="1">
      <alignment horizontal="left"/>
    </xf>
    <xf numFmtId="15" fontId="18" fillId="0" borderId="13" xfId="0" applyFont="1" applyBorder="1" applyAlignment="1">
      <alignment horizontal="left"/>
    </xf>
    <xf numFmtId="15" fontId="10" fillId="0" borderId="0" xfId="0" applyFont="1" applyAlignment="1">
      <alignment horizontal="left"/>
    </xf>
    <xf numFmtId="15" fontId="18" fillId="2" borderId="6" xfId="0" applyFont="1" applyFill="1" applyBorder="1" applyAlignment="1">
      <alignment horizontal="right" vertical="top" wrapText="1"/>
    </xf>
    <xf numFmtId="15" fontId="22" fillId="0" borderId="14" xfId="0" applyFont="1" applyBorder="1" applyAlignment="1">
      <alignment horizontal="left"/>
    </xf>
    <xf numFmtId="15" fontId="22" fillId="0" borderId="6" xfId="0" applyFont="1" applyBorder="1" applyAlignment="1">
      <alignment horizontal="left"/>
    </xf>
    <xf numFmtId="15" fontId="0" fillId="0" borderId="0" xfId="0" applyAlignment="1">
      <alignment horizontal="left"/>
    </xf>
    <xf numFmtId="15" fontId="18" fillId="0" borderId="6" xfId="0" applyFont="1" applyBorder="1" applyAlignment="1">
      <alignment horizontal="right" vertical="top" wrapText="1"/>
    </xf>
    <xf numFmtId="180" fontId="18" fillId="2" borderId="8" xfId="0" applyNumberFormat="1" applyFont="1" applyFill="1" applyBorder="1" applyAlignment="1">
      <alignment horizontal="right"/>
    </xf>
    <xf numFmtId="187" fontId="18" fillId="2" borderId="0" xfId="22" applyNumberFormat="1" applyFont="1" applyFill="1" applyAlignment="1">
      <alignment horizontal="right"/>
    </xf>
    <xf numFmtId="187" fontId="18" fillId="2" borderId="0" xfId="0" applyNumberFormat="1" applyFont="1" applyFill="1" applyAlignment="1">
      <alignment horizontal="right"/>
    </xf>
    <xf numFmtId="187" fontId="18" fillId="2" borderId="8" xfId="0" applyNumberFormat="1" applyFont="1" applyFill="1" applyBorder="1" applyAlignment="1">
      <alignment horizontal="right"/>
    </xf>
    <xf numFmtId="187" fontId="10" fillId="2" borderId="0" xfId="0" applyNumberFormat="1" applyFont="1" applyFill="1" applyAlignment="1">
      <alignment horizontal="right"/>
    </xf>
    <xf numFmtId="1" fontId="18" fillId="2" borderId="13" xfId="0" applyNumberFormat="1" applyFont="1" applyFill="1" applyBorder="1" applyAlignment="1">
      <alignment horizontal="right"/>
    </xf>
    <xf numFmtId="1" fontId="18" fillId="2" borderId="8" xfId="0" applyNumberFormat="1" applyFont="1" applyFill="1" applyBorder="1" applyAlignment="1">
      <alignment horizontal="right"/>
    </xf>
    <xf numFmtId="3" fontId="18" fillId="2" borderId="13" xfId="0" applyNumberFormat="1" applyFont="1" applyFill="1" applyBorder="1" applyAlignment="1">
      <alignment horizontal="right"/>
    </xf>
    <xf numFmtId="3" fontId="18" fillId="2" borderId="0" xfId="0" applyNumberFormat="1" applyFont="1" applyFill="1" applyAlignment="1">
      <alignment horizontal="right"/>
    </xf>
    <xf numFmtId="3" fontId="18" fillId="2" borderId="8" xfId="0" applyNumberFormat="1" applyFont="1" applyFill="1" applyBorder="1" applyAlignment="1">
      <alignment horizontal="right"/>
    </xf>
    <xf numFmtId="3" fontId="10" fillId="2" borderId="6" xfId="0" applyNumberFormat="1" applyFont="1" applyFill="1" applyBorder="1" applyAlignment="1">
      <alignment horizontal="right"/>
    </xf>
    <xf numFmtId="3" fontId="18" fillId="0" borderId="0" xfId="0" applyNumberFormat="1" applyFont="1" applyAlignment="1">
      <alignment horizontal="right"/>
    </xf>
    <xf numFmtId="3" fontId="18" fillId="0" borderId="8" xfId="0" applyNumberFormat="1" applyFont="1" applyBorder="1" applyAlignment="1">
      <alignment horizontal="right"/>
    </xf>
    <xf numFmtId="3" fontId="10" fillId="0" borderId="0" xfId="0" applyNumberFormat="1" applyFont="1" applyAlignment="1">
      <alignment horizontal="right"/>
    </xf>
    <xf numFmtId="3" fontId="18" fillId="0" borderId="13" xfId="0" applyNumberFormat="1" applyFont="1" applyBorder="1" applyAlignment="1">
      <alignment horizontal="right"/>
    </xf>
    <xf numFmtId="3" fontId="10" fillId="0" borderId="6" xfId="0" applyNumberFormat="1" applyFont="1" applyBorder="1" applyAlignment="1">
      <alignment horizontal="right"/>
    </xf>
    <xf numFmtId="174" fontId="33" fillId="0" borderId="0" xfId="0" applyNumberFormat="1" applyFont="1" applyAlignment="1">
      <alignment/>
    </xf>
    <xf numFmtId="174" fontId="21" fillId="0" borderId="0" xfId="0" applyNumberFormat="1" applyFont="1" applyAlignment="1">
      <alignment/>
    </xf>
    <xf numFmtId="174" fontId="35" fillId="0" borderId="0" xfId="0" applyNumberFormat="1" applyFont="1" applyAlignment="1">
      <alignment/>
    </xf>
    <xf numFmtId="174" fontId="5" fillId="2" borderId="12" xfId="0" applyNumberFormat="1" applyFont="1" applyFill="1" applyBorder="1" applyAlignment="1">
      <alignment horizontal="right" vertical="top" wrapText="1"/>
    </xf>
    <xf numFmtId="174" fontId="5" fillId="2" borderId="6" xfId="0" applyNumberFormat="1" applyFont="1" applyFill="1" applyBorder="1" applyAlignment="1">
      <alignment horizontal="right" vertical="top" wrapText="1"/>
    </xf>
    <xf numFmtId="174" fontId="0" fillId="0" borderId="0" xfId="0" applyNumberFormat="1" applyAlignment="1">
      <alignment/>
    </xf>
    <xf numFmtId="180" fontId="18" fillId="2" borderId="0" xfId="0" applyNumberFormat="1" applyFont="1" applyFill="1" applyAlignment="1">
      <alignment horizontal="right"/>
    </xf>
    <xf numFmtId="180" fontId="10" fillId="2" borderId="0" xfId="0" applyNumberFormat="1" applyFont="1" applyFill="1" applyAlignment="1">
      <alignment horizontal="right"/>
    </xf>
    <xf numFmtId="180" fontId="18" fillId="2" borderId="13" xfId="0" applyNumberFormat="1" applyFont="1" applyFill="1" applyBorder="1" applyAlignment="1">
      <alignment horizontal="right"/>
    </xf>
    <xf numFmtId="180" fontId="10" fillId="2" borderId="6" xfId="0" applyNumberFormat="1" applyFont="1" applyFill="1" applyBorder="1" applyAlignment="1">
      <alignment horizontal="right"/>
    </xf>
    <xf numFmtId="0" fontId="15" fillId="0" borderId="0" xfId="28" applyFont="1" applyAlignment="1">
      <alignment horizontal="left" vertical="center"/>
      <protection/>
    </xf>
    <xf numFmtId="0" fontId="5" fillId="0" borderId="1" xfId="27" applyFont="1" applyBorder="1" applyAlignment="1">
      <alignment horizontal="left"/>
      <protection/>
    </xf>
    <xf numFmtId="0" fontId="5" fillId="0" borderId="0" xfId="27" applyFont="1" applyBorder="1" applyAlignment="1">
      <alignment horizontal="left"/>
      <protection/>
    </xf>
    <xf numFmtId="0" fontId="5" fillId="0" borderId="2" xfId="27" applyFont="1" applyBorder="1" applyAlignment="1">
      <alignment horizontal="left" wrapText="1"/>
      <protection/>
    </xf>
    <xf numFmtId="0" fontId="5" fillId="0" borderId="0" xfId="27" applyFont="1" applyFill="1" applyBorder="1" applyAlignment="1">
      <alignment horizontal="left"/>
      <protection/>
    </xf>
    <xf numFmtId="0" fontId="9" fillId="0" borderId="4" xfId="27" applyFont="1" applyFill="1" applyBorder="1" applyAlignment="1">
      <alignment horizontal="left"/>
      <protection/>
    </xf>
    <xf numFmtId="0" fontId="5" fillId="0" borderId="3" xfId="27" applyFont="1" applyFill="1" applyBorder="1" applyAlignment="1">
      <alignment horizontal="left"/>
      <protection/>
    </xf>
    <xf numFmtId="0" fontId="9" fillId="0" borderId="6" xfId="27" applyFont="1" applyFill="1" applyBorder="1" applyAlignment="1">
      <alignment horizontal="left"/>
      <protection/>
    </xf>
    <xf numFmtId="0" fontId="11" fillId="0" borderId="0" xfId="27" applyFont="1" applyAlignment="1">
      <alignment horizontal="left"/>
      <protection/>
    </xf>
    <xf numFmtId="0" fontId="7" fillId="0" borderId="0" xfId="27" applyFont="1" applyFill="1" applyBorder="1" applyAlignment="1">
      <alignment horizontal="left"/>
      <protection/>
    </xf>
    <xf numFmtId="0" fontId="5" fillId="0" borderId="0" xfId="27" applyFont="1" applyAlignment="1">
      <alignment horizontal="left"/>
      <protection/>
    </xf>
    <xf numFmtId="0" fontId="13" fillId="0" borderId="0" xfId="27" applyFont="1" applyAlignment="1">
      <alignment horizontal="left"/>
      <protection/>
    </xf>
    <xf numFmtId="0" fontId="18" fillId="2" borderId="2" xfId="27" applyFont="1" applyFill="1" applyBorder="1" applyAlignment="1">
      <alignment horizontal="right" wrapText="1"/>
      <protection/>
    </xf>
    <xf numFmtId="0" fontId="18" fillId="0" borderId="2" xfId="27" applyFont="1" applyFill="1" applyBorder="1" applyAlignment="1">
      <alignment horizontal="right" vertical="top" wrapText="1"/>
      <protection/>
    </xf>
    <xf numFmtId="0" fontId="18" fillId="0" borderId="2" xfId="27" applyFont="1" applyFill="1" applyBorder="1" applyAlignment="1">
      <alignment horizontal="right" wrapText="1"/>
      <protection/>
    </xf>
    <xf numFmtId="15" fontId="36" fillId="0" borderId="0" xfId="0" applyFont="1" applyAlignment="1">
      <alignment wrapText="1"/>
    </xf>
    <xf numFmtId="15" fontId="20" fillId="0" borderId="12" xfId="0" applyFont="1" applyBorder="1" applyAlignment="1">
      <alignment/>
    </xf>
    <xf numFmtId="15" fontId="20" fillId="0" borderId="6" xfId="0" applyFont="1" applyBorder="1" applyAlignment="1">
      <alignment horizontal="right"/>
    </xf>
    <xf numFmtId="15" fontId="18" fillId="2" borderId="8" xfId="0" applyFont="1" applyFill="1" applyBorder="1" applyAlignment="1">
      <alignment horizontal="center"/>
    </xf>
    <xf numFmtId="15" fontId="18" fillId="0" borderId="0" xfId="0" applyFont="1" applyAlignment="1">
      <alignment horizontal="right"/>
    </xf>
    <xf numFmtId="15" fontId="10" fillId="0" borderId="0" xfId="0" applyFont="1" applyAlignment="1">
      <alignment/>
    </xf>
    <xf numFmtId="15" fontId="18" fillId="0" borderId="0" xfId="0" applyFont="1" applyAlignment="1">
      <alignment horizontal="justify" wrapText="1"/>
    </xf>
    <xf numFmtId="15" fontId="35" fillId="0" borderId="0" xfId="0" applyFont="1" applyAlignment="1">
      <alignment/>
    </xf>
    <xf numFmtId="15" fontId="33" fillId="0" borderId="0" xfId="0" applyFont="1" applyAlignment="1">
      <alignment/>
    </xf>
    <xf numFmtId="3" fontId="18" fillId="2" borderId="8" xfId="0" applyNumberFormat="1" applyFont="1" applyFill="1" applyBorder="1" applyAlignment="1">
      <alignment horizontal="center"/>
    </xf>
    <xf numFmtId="3" fontId="18" fillId="0" borderId="8" xfId="0" applyNumberFormat="1" applyFont="1" applyBorder="1" applyAlignment="1">
      <alignment horizontal="center"/>
    </xf>
    <xf numFmtId="3" fontId="18" fillId="2" borderId="0" xfId="0" applyNumberFormat="1" applyFont="1" applyFill="1" applyAlignment="1">
      <alignment horizontal="right" wrapText="1"/>
    </xf>
    <xf numFmtId="3" fontId="18" fillId="0" borderId="0" xfId="0" applyNumberFormat="1" applyFont="1" applyAlignment="1">
      <alignment horizontal="right" wrapText="1"/>
    </xf>
    <xf numFmtId="180" fontId="33" fillId="0" borderId="0" xfId="0" applyNumberFormat="1" applyFont="1" applyAlignment="1">
      <alignment/>
    </xf>
    <xf numFmtId="180" fontId="35" fillId="0" borderId="0" xfId="0" applyNumberFormat="1" applyFont="1" applyAlignment="1">
      <alignment/>
    </xf>
    <xf numFmtId="180" fontId="0" fillId="0" borderId="0" xfId="0" applyNumberFormat="1" applyAlignment="1">
      <alignment/>
    </xf>
    <xf numFmtId="15" fontId="15" fillId="0" borderId="0" xfId="0" applyFont="1" applyAlignment="1">
      <alignment vertical="top"/>
    </xf>
    <xf numFmtId="15" fontId="37" fillId="0" borderId="0" xfId="0" applyFont="1" applyAlignment="1">
      <alignment horizontal="right" vertical="top"/>
    </xf>
    <xf numFmtId="15" fontId="13" fillId="0" borderId="0" xfId="0" applyFont="1" applyAlignment="1">
      <alignment/>
    </xf>
    <xf numFmtId="15" fontId="11" fillId="0" borderId="15" xfId="0" applyFont="1" applyBorder="1" applyAlignment="1">
      <alignment/>
    </xf>
    <xf numFmtId="15" fontId="5" fillId="0" borderId="15" xfId="0" applyFont="1" applyBorder="1" applyAlignment="1">
      <alignment horizontal="right" vertical="top" wrapText="1"/>
    </xf>
    <xf numFmtId="15" fontId="40" fillId="0" borderId="0" xfId="0" applyFont="1" applyAlignment="1">
      <alignment/>
    </xf>
    <xf numFmtId="15" fontId="40" fillId="0" borderId="0" xfId="0" applyFont="1" applyAlignment="1">
      <alignment wrapText="1"/>
    </xf>
    <xf numFmtId="15" fontId="12" fillId="0" borderId="0" xfId="0" applyFont="1" applyAlignment="1">
      <alignment/>
    </xf>
    <xf numFmtId="15" fontId="18" fillId="0" borderId="0" xfId="0" applyFont="1" applyAlignment="1">
      <alignment horizontal="right" wrapText="1"/>
    </xf>
    <xf numFmtId="15" fontId="13" fillId="0" borderId="0" xfId="0" applyFont="1" applyAlignment="1">
      <alignment horizontal="right"/>
    </xf>
    <xf numFmtId="15" fontId="18" fillId="0" borderId="0" xfId="0" applyFont="1" applyAlignment="1">
      <alignment horizontal="right" vertical="top"/>
    </xf>
    <xf numFmtId="15" fontId="18" fillId="0" borderId="0" xfId="0" applyFont="1" applyAlignment="1">
      <alignment horizontal="right" vertical="top" wrapText="1"/>
    </xf>
    <xf numFmtId="1" fontId="18" fillId="0" borderId="0" xfId="0" applyNumberFormat="1" applyFont="1" applyAlignment="1">
      <alignment horizontal="left"/>
    </xf>
    <xf numFmtId="14" fontId="18" fillId="0" borderId="0" xfId="0" applyNumberFormat="1" applyFont="1" applyAlignment="1">
      <alignment horizontal="left"/>
    </xf>
    <xf numFmtId="1" fontId="18" fillId="0" borderId="0" xfId="0" applyNumberFormat="1" applyFont="1" applyAlignment="1">
      <alignment horizontal="right"/>
    </xf>
    <xf numFmtId="1" fontId="10" fillId="0" borderId="0" xfId="0" applyNumberFormat="1" applyFont="1" applyAlignment="1">
      <alignment horizontal="right"/>
    </xf>
    <xf numFmtId="187" fontId="18" fillId="0" borderId="0" xfId="22" applyNumberFormat="1" applyFont="1" applyAlignment="1">
      <alignment horizontal="right"/>
    </xf>
    <xf numFmtId="180" fontId="18" fillId="0" borderId="0" xfId="0" applyNumberFormat="1" applyFont="1" applyAlignment="1">
      <alignment horizontal="right"/>
    </xf>
    <xf numFmtId="15" fontId="12" fillId="0" borderId="0" xfId="0" applyFont="1" applyAlignment="1">
      <alignment/>
    </xf>
    <xf numFmtId="15" fontId="38" fillId="0" borderId="0" xfId="0" applyFont="1" applyAlignment="1">
      <alignment/>
    </xf>
    <xf numFmtId="14" fontId="10" fillId="2" borderId="2" xfId="28" applyNumberFormat="1" applyFont="1" applyFill="1" applyBorder="1" applyAlignment="1">
      <alignment horizontal="center" vertical="top" wrapText="1"/>
      <protection/>
    </xf>
    <xf numFmtId="0" fontId="10" fillId="0" borderId="2" xfId="28" applyFont="1" applyFill="1" applyBorder="1" applyAlignment="1">
      <alignment horizontal="center" vertical="top" wrapText="1"/>
      <protection/>
    </xf>
    <xf numFmtId="0" fontId="18" fillId="0" borderId="0" xfId="28" applyFont="1" applyFill="1" applyBorder="1" applyAlignment="1">
      <alignment horizontal="left"/>
      <protection/>
    </xf>
    <xf numFmtId="0" fontId="20" fillId="0" borderId="1" xfId="28" applyFont="1" applyBorder="1" applyAlignment="1">
      <alignment horizontal="left"/>
      <protection/>
    </xf>
    <xf numFmtId="0" fontId="20" fillId="0" borderId="2" xfId="28" applyFont="1" applyBorder="1" applyAlignment="1">
      <alignment horizontal="left"/>
      <protection/>
    </xf>
    <xf numFmtId="0" fontId="22" fillId="0" borderId="4" xfId="28" applyFont="1" applyFill="1" applyBorder="1" applyAlignment="1">
      <alignment horizontal="left"/>
      <protection/>
    </xf>
    <xf numFmtId="0" fontId="18" fillId="0" borderId="3" xfId="28" applyFont="1" applyFill="1" applyBorder="1" applyAlignment="1">
      <alignment horizontal="left"/>
      <protection/>
    </xf>
    <xf numFmtId="0" fontId="10" fillId="0" borderId="0" xfId="28" applyFont="1" applyFill="1" applyBorder="1" applyAlignment="1">
      <alignment horizontal="left"/>
      <protection/>
    </xf>
    <xf numFmtId="0" fontId="18" fillId="0" borderId="0" xfId="28" applyFont="1" applyFill="1" applyBorder="1" applyAlignment="1">
      <alignment horizontal="left" vertical="justify"/>
      <protection/>
    </xf>
    <xf numFmtId="0" fontId="22" fillId="0" borderId="7" xfId="28" applyFont="1" applyFill="1" applyBorder="1" applyAlignment="1">
      <alignment horizontal="left"/>
      <protection/>
    </xf>
    <xf numFmtId="0" fontId="12" fillId="0" borderId="0" xfId="28" applyFont="1" applyAlignment="1">
      <alignment horizontal="left"/>
      <protection/>
    </xf>
    <xf numFmtId="0" fontId="11" fillId="0" borderId="0" xfId="28" applyFont="1" applyAlignment="1">
      <alignment horizontal="left"/>
      <protection/>
    </xf>
    <xf numFmtId="0" fontId="29" fillId="0" borderId="0" xfId="28" applyFont="1" applyFill="1" applyBorder="1" applyAlignment="1">
      <alignment horizontal="left"/>
      <protection/>
    </xf>
    <xf numFmtId="0" fontId="18" fillId="0" borderId="0" xfId="28" applyFont="1" applyFill="1" applyAlignment="1">
      <alignment horizontal="left"/>
      <protection/>
    </xf>
    <xf numFmtId="15" fontId="34" fillId="0" borderId="0" xfId="0" applyFont="1" applyAlignment="1">
      <alignment/>
    </xf>
    <xf numFmtId="49" fontId="41" fillId="0" borderId="0" xfId="0" applyNumberFormat="1" applyFont="1" applyAlignment="1">
      <alignment horizontal="left" vertical="top"/>
    </xf>
    <xf numFmtId="15" fontId="18" fillId="0" borderId="0" xfId="0" applyFont="1" applyAlignment="1">
      <alignment horizontal="left" vertical="center"/>
    </xf>
    <xf numFmtId="0" fontId="5" fillId="0" borderId="0" xfId="27" applyFont="1" applyFill="1" applyBorder="1" applyAlignment="1">
      <alignment horizontal="left" vertical="center"/>
      <protection/>
    </xf>
    <xf numFmtId="0" fontId="41" fillId="0" borderId="0" xfId="0" applyNumberFormat="1" applyFont="1" applyAlignment="1">
      <alignment horizontal="left" vertical="top"/>
    </xf>
    <xf numFmtId="15" fontId="20" fillId="0" borderId="0" xfId="0" applyFont="1" applyAlignment="1">
      <alignment/>
    </xf>
    <xf numFmtId="0" fontId="18" fillId="0" borderId="0" xfId="28" applyFont="1" applyFill="1" applyBorder="1" applyAlignment="1">
      <alignment horizontal="left" vertical="center"/>
      <protection/>
    </xf>
    <xf numFmtId="15" fontId="15" fillId="0" borderId="0" xfId="0" applyFont="1" applyAlignment="1">
      <alignment/>
    </xf>
    <xf numFmtId="15" fontId="12" fillId="0" borderId="0" xfId="0" applyFont="1" applyAlignment="1">
      <alignment horizontal="justify" wrapText="1"/>
    </xf>
    <xf numFmtId="1" fontId="5" fillId="2" borderId="16" xfId="27" applyNumberFormat="1" applyFont="1" applyFill="1" applyBorder="1" applyAlignment="1">
      <alignment horizontal="center" vertical="top" wrapText="1"/>
      <protection/>
    </xf>
    <xf numFmtId="1" fontId="5" fillId="0" borderId="16" xfId="27" applyNumberFormat="1" applyFont="1" applyFill="1" applyBorder="1" applyAlignment="1">
      <alignment horizontal="center" vertical="top" wrapText="1"/>
      <protection/>
    </xf>
    <xf numFmtId="15" fontId="12" fillId="0" borderId="0" xfId="0" applyFont="1" applyAlignment="1">
      <alignment horizontal="justify" vertical="justify" wrapText="1"/>
    </xf>
    <xf numFmtId="15" fontId="21" fillId="0" borderId="6" xfId="0" applyFont="1" applyBorder="1" applyAlignment="1">
      <alignment/>
    </xf>
    <xf numFmtId="15" fontId="5" fillId="2" borderId="12" xfId="0" applyFont="1" applyFill="1" applyBorder="1" applyAlignment="1">
      <alignment horizontal="right" vertical="top" wrapText="1"/>
    </xf>
    <xf numFmtId="15" fontId="21" fillId="0" borderId="0" xfId="0" applyFont="1" applyAlignment="1">
      <alignment/>
    </xf>
    <xf numFmtId="15" fontId="18" fillId="2" borderId="6" xfId="0" applyFont="1" applyFill="1" applyBorder="1" applyAlignment="1">
      <alignment horizontal="right" vertical="top" wrapText="1"/>
    </xf>
    <xf numFmtId="15" fontId="22" fillId="0" borderId="17" xfId="0" applyFont="1" applyBorder="1" applyAlignment="1">
      <alignment/>
    </xf>
    <xf numFmtId="15" fontId="18" fillId="2" borderId="17" xfId="0" applyFont="1" applyFill="1" applyBorder="1" applyAlignment="1">
      <alignment/>
    </xf>
    <xf numFmtId="180" fontId="18" fillId="2" borderId="13" xfId="0" applyNumberFormat="1" applyFont="1" applyFill="1" applyBorder="1" applyAlignment="1">
      <alignment horizontal="right"/>
    </xf>
    <xf numFmtId="180" fontId="18" fillId="2" borderId="0" xfId="0" applyNumberFormat="1" applyFont="1" applyFill="1" applyBorder="1" applyAlignment="1">
      <alignment horizontal="right"/>
    </xf>
    <xf numFmtId="180" fontId="18" fillId="2" borderId="0" xfId="0" applyNumberFormat="1" applyFont="1" applyFill="1" applyAlignment="1">
      <alignment horizontal="right"/>
    </xf>
    <xf numFmtId="180" fontId="18" fillId="2" borderId="8" xfId="0" applyNumberFormat="1" applyFont="1" applyFill="1" applyBorder="1" applyAlignment="1">
      <alignment horizontal="right"/>
    </xf>
    <xf numFmtId="15" fontId="10" fillId="0" borderId="18" xfId="0" applyFont="1" applyBorder="1" applyAlignment="1">
      <alignment/>
    </xf>
    <xf numFmtId="180" fontId="10" fillId="2" borderId="18" xfId="0" applyNumberFormat="1" applyFont="1" applyFill="1" applyBorder="1" applyAlignment="1">
      <alignment horizontal="right"/>
    </xf>
    <xf numFmtId="15" fontId="18" fillId="2" borderId="17" xfId="0" applyFont="1" applyFill="1" applyBorder="1" applyAlignment="1">
      <alignment horizontal="center" wrapText="1"/>
    </xf>
    <xf numFmtId="15" fontId="11" fillId="0" borderId="0" xfId="0" applyFont="1" applyAlignment="1">
      <alignment horizontal="left" vertical="top" wrapText="1"/>
    </xf>
    <xf numFmtId="15" fontId="11" fillId="0" borderId="0" xfId="0" applyFont="1" applyAlignment="1">
      <alignment horizontal="justify" vertical="top" wrapText="1"/>
    </xf>
    <xf numFmtId="15" fontId="13" fillId="0" borderId="0" xfId="0" applyFont="1" applyAlignment="1">
      <alignment/>
    </xf>
    <xf numFmtId="15" fontId="38" fillId="0" borderId="0" xfId="0" applyFont="1" applyAlignment="1">
      <alignment/>
    </xf>
    <xf numFmtId="15" fontId="34" fillId="0" borderId="0" xfId="0" applyFont="1" applyAlignment="1">
      <alignment/>
    </xf>
    <xf numFmtId="15" fontId="36" fillId="0" borderId="0" xfId="0" applyFont="1" applyAlignment="1">
      <alignment vertical="top"/>
    </xf>
    <xf numFmtId="15" fontId="5" fillId="2" borderId="15" xfId="0" applyFont="1" applyFill="1" applyBorder="1" applyAlignment="1">
      <alignment horizontal="right" vertical="top" wrapText="1"/>
    </xf>
    <xf numFmtId="15" fontId="39" fillId="0" borderId="0" xfId="0" applyFont="1" applyAlignment="1">
      <alignment horizontal="right" vertical="top" wrapText="1"/>
    </xf>
    <xf numFmtId="15" fontId="10" fillId="2" borderId="12" xfId="0" applyFont="1" applyFill="1" applyBorder="1" applyAlignment="1">
      <alignment/>
    </xf>
    <xf numFmtId="15" fontId="29" fillId="0" borderId="0" xfId="0" applyFont="1" applyAlignment="1">
      <alignment/>
    </xf>
    <xf numFmtId="187" fontId="18" fillId="2" borderId="0" xfId="22" applyNumberFormat="1" applyFont="1" applyFill="1" applyAlignment="1">
      <alignment horizontal="right"/>
    </xf>
    <xf numFmtId="15" fontId="39" fillId="0" borderId="0" xfId="0" applyFont="1" applyAlignment="1">
      <alignment/>
    </xf>
    <xf numFmtId="2" fontId="10" fillId="2" borderId="0" xfId="0" applyNumberFormat="1" applyFont="1" applyFill="1" applyAlignment="1">
      <alignment horizontal="right"/>
    </xf>
    <xf numFmtId="15" fontId="39" fillId="0" borderId="0" xfId="0" applyFont="1" applyAlignment="1">
      <alignment horizontal="right"/>
    </xf>
    <xf numFmtId="2" fontId="18" fillId="2" borderId="0" xfId="0" applyNumberFormat="1" applyFont="1" applyFill="1" applyAlignment="1">
      <alignment horizontal="right"/>
    </xf>
    <xf numFmtId="15" fontId="12" fillId="0" borderId="12" xfId="0" applyFont="1" applyBorder="1" applyAlignment="1">
      <alignment/>
    </xf>
    <xf numFmtId="15" fontId="12" fillId="0" borderId="0" xfId="0" applyFont="1" applyAlignment="1">
      <alignment/>
    </xf>
    <xf numFmtId="15" fontId="13" fillId="0" borderId="0" xfId="0" applyFont="1" applyAlignment="1">
      <alignment horizontal="right"/>
    </xf>
  </cellXfs>
  <cellStyles count="19">
    <cellStyle name="Normal" xfId="0"/>
    <cellStyle name="Hyperlink" xfId="15"/>
    <cellStyle name="Followed Hyperlink" xfId="16"/>
    <cellStyle name="Comma [0]_BancaItaliagiu99" xfId="17"/>
    <cellStyle name="Comma_BancaItaliagiu99" xfId="18"/>
    <cellStyle name="Currency [0]_abi399" xfId="19"/>
    <cellStyle name="Currency_abi399" xfId="20"/>
    <cellStyle name="Euro" xfId="21"/>
    <cellStyle name="Comma" xfId="22"/>
    <cellStyle name="Migliaia (0)" xfId="23"/>
    <cellStyle name="Comma [0]" xfId="24"/>
    <cellStyle name="Non_definito" xfId="25"/>
    <cellStyle name="Normal_LC" xfId="26"/>
    <cellStyle name="Normale_Evol CE Eng" xfId="27"/>
    <cellStyle name="Normale_Schemi per comunicati stampa (2)" xfId="28"/>
    <cellStyle name="Percent" xfId="29"/>
    <cellStyle name="Currency" xfId="30"/>
    <cellStyle name="Valuta (0)" xfId="31"/>
    <cellStyle name="Currency [0]"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xcel\34-Bilanci_Impresa\Dati0f\BILANCI\BANCA%20INTESA\Bilancio%2031.12.2005\FASCIC%20BILANCIO\CONS_Tabele%20Rel%20Gest%20OL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Excel\34-Bilanci_Impresa\Dati0f\BILANCI\BANCA%20INTESA\Bilancio%2031.12.2005\FASCIC%20BILANCIO\Varie%20no%20fascicolo\x_TABELLE%20SUPERATE\Rating%20interno_SUPERAT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Excel\34-Bilanci_Impresa\Dati0f\BILANCI\BANCA%20INTESA\Bilancio%2031.12.2003\06_Ipotesi%20chiusura%20CE%20(+tabelle%20CE%20x%20Relgest)\Intesa_Ipo_Chiu_12_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Vmpshare\GrandiAree\Manfr&#232;\Bilancio\Semestrale\Semestrale%202004\Civilistico\Tabelle\Vuote\Prospetti%20di%20bilancio%20civilistico%20riclassificat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P riclass. old"/>
      <sheetName val="Crediti clie old"/>
      <sheetName val="cred_cassa_cli old"/>
      <sheetName val="Raccolta client old"/>
      <sheetName val="Racc_Indir old"/>
      <sheetName val="Att_finan_negoz old"/>
      <sheetName val="Pass_finan_negoz old "/>
      <sheetName val="Att_finan_vend old"/>
      <sheetName val="Att_finan_scad old"/>
      <sheetName val="Op_coper_fair old"/>
      <sheetName val="Pos_interb_netta old"/>
      <sheetName val="Attivita non correnti ol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Rating intern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iconciliaz. utile operativo"/>
      <sheetName val="COECO_Fil_Estere con elisione"/>
      <sheetName val="C.E._anno in corso"/>
      <sheetName val="Coeco_Ufficiale"/>
      <sheetName val="Coeco_pro_forma"/>
      <sheetName val="C_E_ Riclassificato"/>
      <sheetName val="C_E_ Riclass. normalizz. "/>
      <sheetName val="CE Riclassif (confr Budget)"/>
      <sheetName val="C_E_Ricl_ufficiale"/>
      <sheetName val="C_E_Ricl_ufficiale (Budget)"/>
      <sheetName val="C_E_Ricl_uffici-Normaliz (bis)"/>
      <sheetName val="APPORTO C.E 12_11 "/>
      <sheetName val="C.E 12_11"/>
      <sheetName val="apporti mensili_2003"/>
      <sheetName val="apporti mensili _2002"/>
      <sheetName val="REL_GEST_Margine_interessi"/>
      <sheetName val="REL_GEST_Commissioni nette"/>
      <sheetName val="REL_GEST_Prof_Perd_Operaz_finan"/>
      <sheetName val="REL_GEST_Altri proventi netti"/>
      <sheetName val="REL_GEST_Costi operativi"/>
      <sheetName val="REL_GEST_Rettif.Ripre e accanto"/>
      <sheetName val="REL_GEST_Prov_Oneri straordina"/>
      <sheetName val="Coeco_ Milioni"/>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E civ"/>
      <sheetName val="SP ci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E33"/>
  <sheetViews>
    <sheetView showGridLines="0" tabSelected="1" workbookViewId="0" topLeftCell="A1">
      <selection activeCell="A3" sqref="A3:D3"/>
    </sheetView>
  </sheetViews>
  <sheetFormatPr defaultColWidth="9.140625" defaultRowHeight="12.75"/>
  <cols>
    <col min="1" max="1" width="3.00390625" style="174" customWidth="1"/>
    <col min="2" max="2" width="44.8515625" style="0" customWidth="1"/>
    <col min="3" max="3" width="12.28125" style="0" customWidth="1"/>
    <col min="4" max="4" width="12.7109375" style="0" bestFit="1" customWidth="1"/>
    <col min="5" max="5" width="13.57421875" style="197" customWidth="1"/>
  </cols>
  <sheetData>
    <row r="2" spans="1:5" ht="25.5">
      <c r="A2" s="161" t="s">
        <v>100</v>
      </c>
      <c r="B2" s="159"/>
      <c r="C2" s="159"/>
      <c r="D2" s="159"/>
      <c r="E2" s="192"/>
    </row>
    <row r="3" spans="1:5" ht="18">
      <c r="A3" s="274"/>
      <c r="B3" s="274"/>
      <c r="C3" s="274"/>
      <c r="D3" s="274"/>
      <c r="E3" s="193"/>
    </row>
    <row r="4" spans="1:5" ht="15">
      <c r="A4" s="267" t="s">
        <v>141</v>
      </c>
      <c r="B4" s="160"/>
      <c r="C4" s="160"/>
      <c r="D4" s="160"/>
      <c r="E4" s="194"/>
    </row>
    <row r="5" spans="1:5" ht="13.5" thickBot="1">
      <c r="A5" s="163"/>
      <c r="B5" s="145"/>
      <c r="C5" s="146"/>
      <c r="D5" s="145"/>
      <c r="E5" s="193"/>
    </row>
    <row r="6" spans="1:5" ht="18">
      <c r="A6" s="164"/>
      <c r="B6" s="147"/>
      <c r="C6" s="148" t="s">
        <v>13</v>
      </c>
      <c r="D6" s="149" t="s">
        <v>14</v>
      </c>
      <c r="E6" s="195" t="s">
        <v>101</v>
      </c>
    </row>
    <row r="7" spans="1:5" ht="13.5" thickBot="1">
      <c r="A7" s="165"/>
      <c r="B7" s="150"/>
      <c r="C7" s="171" t="s">
        <v>20</v>
      </c>
      <c r="D7" s="175" t="s">
        <v>20</v>
      </c>
      <c r="E7" s="196" t="s">
        <v>91</v>
      </c>
    </row>
    <row r="8" spans="1:5" ht="12.75">
      <c r="A8" s="166" t="s">
        <v>22</v>
      </c>
      <c r="B8" s="151" t="s">
        <v>0</v>
      </c>
      <c r="C8" s="177">
        <v>4138</v>
      </c>
      <c r="D8" s="187">
        <v>3798</v>
      </c>
      <c r="E8" s="198">
        <v>9</v>
      </c>
    </row>
    <row r="9" spans="1:5" ht="12.75">
      <c r="A9" s="166" t="s">
        <v>23</v>
      </c>
      <c r="B9" s="151" t="s">
        <v>24</v>
      </c>
      <c r="C9" s="178">
        <v>3389</v>
      </c>
      <c r="D9" s="187">
        <v>3284</v>
      </c>
      <c r="E9" s="198">
        <v>3.2</v>
      </c>
    </row>
    <row r="10" spans="1:5" ht="27" customHeight="1">
      <c r="A10" s="269" t="s">
        <v>25</v>
      </c>
      <c r="B10" s="152" t="s">
        <v>26</v>
      </c>
      <c r="C10" s="178">
        <v>85</v>
      </c>
      <c r="D10" s="187">
        <v>58</v>
      </c>
      <c r="E10" s="198">
        <v>46.6</v>
      </c>
    </row>
    <row r="11" spans="1:5" ht="12.75">
      <c r="A11" s="166" t="s">
        <v>27</v>
      </c>
      <c r="B11" s="151" t="s">
        <v>28</v>
      </c>
      <c r="C11" s="178">
        <v>889</v>
      </c>
      <c r="D11" s="187">
        <v>526</v>
      </c>
      <c r="E11" s="198">
        <v>69</v>
      </c>
    </row>
    <row r="12" spans="1:5" ht="12.75">
      <c r="A12" s="166" t="s">
        <v>29</v>
      </c>
      <c r="B12" s="151" t="s">
        <v>30</v>
      </c>
      <c r="C12" s="178">
        <v>128</v>
      </c>
      <c r="D12" s="187">
        <v>104</v>
      </c>
      <c r="E12" s="198">
        <v>23.1</v>
      </c>
    </row>
    <row r="13" spans="1:5" ht="13.5" thickBot="1">
      <c r="A13" s="167" t="s">
        <v>31</v>
      </c>
      <c r="B13" s="153" t="s">
        <v>9</v>
      </c>
      <c r="C13" s="179">
        <v>469</v>
      </c>
      <c r="D13" s="188">
        <v>431</v>
      </c>
      <c r="E13" s="176">
        <v>8.8</v>
      </c>
    </row>
    <row r="14" spans="1:5" ht="13.5" thickBot="1">
      <c r="A14" s="168" t="s">
        <v>32</v>
      </c>
      <c r="B14" s="154" t="s">
        <v>33</v>
      </c>
      <c r="C14" s="180">
        <v>9098</v>
      </c>
      <c r="D14" s="189">
        <v>8201</v>
      </c>
      <c r="E14" s="199">
        <v>10.9</v>
      </c>
    </row>
    <row r="15" spans="1:5" ht="12.75">
      <c r="A15" s="169" t="s">
        <v>34</v>
      </c>
      <c r="B15" s="151" t="s">
        <v>35</v>
      </c>
      <c r="C15" s="181">
        <v>-501</v>
      </c>
      <c r="D15" s="190">
        <v>-492</v>
      </c>
      <c r="E15" s="200">
        <v>1.8</v>
      </c>
    </row>
    <row r="16" spans="1:5" ht="13.5" thickBot="1">
      <c r="A16" s="167" t="s">
        <v>36</v>
      </c>
      <c r="B16" s="153" t="s">
        <v>37</v>
      </c>
      <c r="C16" s="182">
        <v>-12</v>
      </c>
      <c r="D16" s="188">
        <v>-1</v>
      </c>
      <c r="E16" s="176" t="s">
        <v>74</v>
      </c>
    </row>
    <row r="17" spans="1:5" ht="13.5" thickBot="1">
      <c r="A17" s="168" t="s">
        <v>32</v>
      </c>
      <c r="B17" s="156" t="s">
        <v>38</v>
      </c>
      <c r="C17" s="180">
        <v>8585</v>
      </c>
      <c r="D17" s="189">
        <v>7708</v>
      </c>
      <c r="E17" s="199">
        <v>11.4</v>
      </c>
    </row>
    <row r="18" spans="1:5" ht="12.75">
      <c r="A18" s="169" t="s">
        <v>39</v>
      </c>
      <c r="B18" s="155" t="s">
        <v>40</v>
      </c>
      <c r="C18" s="183">
        <v>-2945</v>
      </c>
      <c r="D18" s="190">
        <v>-2769</v>
      </c>
      <c r="E18" s="200">
        <v>6.4</v>
      </c>
    </row>
    <row r="19" spans="1:5" ht="12.75">
      <c r="A19" s="166" t="s">
        <v>41</v>
      </c>
      <c r="B19" s="151" t="s">
        <v>42</v>
      </c>
      <c r="C19" s="184">
        <v>-1552</v>
      </c>
      <c r="D19" s="187">
        <v>-1452</v>
      </c>
      <c r="E19" s="198">
        <v>6.9</v>
      </c>
    </row>
    <row r="20" spans="1:5" ht="13.5" thickBot="1">
      <c r="A20" s="166" t="s">
        <v>43</v>
      </c>
      <c r="B20" s="151" t="s">
        <v>44</v>
      </c>
      <c r="C20" s="185">
        <v>-401</v>
      </c>
      <c r="D20" s="188">
        <v>-435</v>
      </c>
      <c r="E20" s="176">
        <v>-7.8</v>
      </c>
    </row>
    <row r="21" spans="1:5" ht="12.75">
      <c r="A21" s="170" t="s">
        <v>32</v>
      </c>
      <c r="B21" s="151" t="s">
        <v>45</v>
      </c>
      <c r="C21" s="184">
        <v>-4898</v>
      </c>
      <c r="D21" s="187">
        <v>-4656</v>
      </c>
      <c r="E21" s="198">
        <v>5.2</v>
      </c>
    </row>
    <row r="22" spans="1:5" ht="12.75">
      <c r="A22" s="166" t="s">
        <v>46</v>
      </c>
      <c r="B22" s="151" t="s">
        <v>47</v>
      </c>
      <c r="C22" s="184">
        <v>53</v>
      </c>
      <c r="D22" s="187">
        <v>74</v>
      </c>
      <c r="E22" s="198">
        <v>-28.4</v>
      </c>
    </row>
    <row r="23" spans="1:5" ht="12.75">
      <c r="A23" s="166" t="s">
        <v>48</v>
      </c>
      <c r="B23" s="151" t="s">
        <v>49</v>
      </c>
      <c r="C23" s="184" t="s">
        <v>102</v>
      </c>
      <c r="D23" s="187">
        <v>-47</v>
      </c>
      <c r="E23" s="198" t="s">
        <v>74</v>
      </c>
    </row>
    <row r="24" spans="1:5" ht="12.75">
      <c r="A24" s="166" t="s">
        <v>50</v>
      </c>
      <c r="B24" s="151" t="s">
        <v>51</v>
      </c>
      <c r="C24" s="184">
        <v>28</v>
      </c>
      <c r="D24" s="187">
        <v>16</v>
      </c>
      <c r="E24" s="198">
        <v>75</v>
      </c>
    </row>
    <row r="25" spans="1:5" ht="13.5" thickBot="1">
      <c r="A25" s="166" t="s">
        <v>52</v>
      </c>
      <c r="B25" s="153" t="s">
        <v>1</v>
      </c>
      <c r="C25" s="185">
        <v>-178</v>
      </c>
      <c r="D25" s="188">
        <v>-141</v>
      </c>
      <c r="E25" s="176">
        <v>26.2</v>
      </c>
    </row>
    <row r="26" spans="1:5" ht="13.5" thickBot="1">
      <c r="A26" s="172" t="s">
        <v>32</v>
      </c>
      <c r="B26" s="156" t="s">
        <v>53</v>
      </c>
      <c r="C26" s="180">
        <v>3590</v>
      </c>
      <c r="D26" s="189">
        <v>2954</v>
      </c>
      <c r="E26" s="199">
        <v>21.5</v>
      </c>
    </row>
    <row r="27" spans="1:5" ht="12.75">
      <c r="A27" s="166" t="s">
        <v>54</v>
      </c>
      <c r="B27" s="155" t="s">
        <v>55</v>
      </c>
      <c r="C27" s="183">
        <v>-1067</v>
      </c>
      <c r="D27" s="190">
        <v>-919</v>
      </c>
      <c r="E27" s="200">
        <v>16.1</v>
      </c>
    </row>
    <row r="28" spans="1:5" ht="12.75">
      <c r="A28" s="166" t="s">
        <v>56</v>
      </c>
      <c r="B28" s="157" t="s">
        <v>57</v>
      </c>
      <c r="C28" s="184">
        <v>20</v>
      </c>
      <c r="D28" s="187">
        <v>5</v>
      </c>
      <c r="E28" s="198" t="s">
        <v>74</v>
      </c>
    </row>
    <row r="29" spans="1:5" ht="12.75">
      <c r="A29" s="166" t="s">
        <v>58</v>
      </c>
      <c r="B29" s="157" t="s">
        <v>59</v>
      </c>
      <c r="C29" s="184">
        <v>-341</v>
      </c>
      <c r="D29" s="187" t="s">
        <v>102</v>
      </c>
      <c r="E29" s="198" t="s">
        <v>74</v>
      </c>
    </row>
    <row r="30" spans="1:5" ht="13.5" thickBot="1">
      <c r="A30" s="167" t="s">
        <v>60</v>
      </c>
      <c r="B30" s="153" t="s">
        <v>61</v>
      </c>
      <c r="C30" s="185">
        <v>-54</v>
      </c>
      <c r="D30" s="188">
        <v>-57</v>
      </c>
      <c r="E30" s="176">
        <v>-5.3</v>
      </c>
    </row>
    <row r="31" spans="1:5" ht="13.5" thickBot="1">
      <c r="A31" s="173" t="s">
        <v>32</v>
      </c>
      <c r="B31" s="158" t="s">
        <v>62</v>
      </c>
      <c r="C31" s="186">
        <v>2148</v>
      </c>
      <c r="D31" s="191">
        <v>1983</v>
      </c>
      <c r="E31" s="201">
        <v>8.3</v>
      </c>
    </row>
    <row r="33" spans="1:5" ht="48" customHeight="1">
      <c r="A33" s="268" t="s">
        <v>140</v>
      </c>
      <c r="B33" s="275" t="s">
        <v>153</v>
      </c>
      <c r="C33" s="275"/>
      <c r="D33" s="275"/>
      <c r="E33" s="275"/>
    </row>
  </sheetData>
  <mergeCells count="2">
    <mergeCell ref="A3:D3"/>
    <mergeCell ref="B33:E33"/>
  </mergeCells>
  <printOptions/>
  <pageMargins left="0.75" right="0.75" top="1" bottom="1" header="0.5" footer="0.5"/>
  <pageSetup horizontalDpi="600" verticalDpi="600" orientation="portrait" paperSize="9" r:id="rId1"/>
  <ignoredErrors>
    <ignoredError sqref="A33" numberStoredAsText="1"/>
  </ignoredErrors>
</worksheet>
</file>

<file path=xl/worksheets/sheet2.xml><?xml version="1.0" encoding="utf-8"?>
<worksheet xmlns="http://schemas.openxmlformats.org/spreadsheetml/2006/main" xmlns:r="http://schemas.openxmlformats.org/officeDocument/2006/relationships">
  <dimension ref="A1:M66"/>
  <sheetViews>
    <sheetView showGridLines="0" workbookViewId="0" topLeftCell="A1">
      <selection activeCell="B2" sqref="B2"/>
    </sheetView>
  </sheetViews>
  <sheetFormatPr defaultColWidth="9.140625" defaultRowHeight="12.75" outlineLevelCol="1"/>
  <cols>
    <col min="1" max="1" width="2.7109375" style="213" customWidth="1"/>
    <col min="2" max="2" width="40.00390625" style="55" bestFit="1" customWidth="1"/>
    <col min="3" max="3" width="6.421875" style="56" customWidth="1" outlineLevel="1"/>
    <col min="4" max="4" width="6.421875" style="56" customWidth="1"/>
    <col min="5" max="5" width="6.421875" style="54" customWidth="1"/>
    <col min="6" max="6" width="6.421875" style="55" customWidth="1"/>
    <col min="7" max="7" width="2.00390625" style="56" customWidth="1"/>
    <col min="8" max="8" width="6.421875" style="54" customWidth="1"/>
    <col min="9" max="9" width="6.421875" style="55" customWidth="1"/>
    <col min="10" max="10" width="6.421875" style="56" customWidth="1"/>
    <col min="11" max="11" width="6.421875" style="54" customWidth="1"/>
    <col min="12" max="12" width="1.57421875" style="57" customWidth="1"/>
    <col min="13" max="16384" width="9.140625" style="51" customWidth="1"/>
  </cols>
  <sheetData>
    <row r="1" ht="18">
      <c r="A1" s="202" t="s">
        <v>89</v>
      </c>
    </row>
    <row r="2" ht="14.25" customHeight="1">
      <c r="A2" s="202"/>
    </row>
    <row r="3" ht="14.25">
      <c r="A3" s="272" t="s">
        <v>148</v>
      </c>
    </row>
    <row r="4" ht="13.5">
      <c r="A4" s="162"/>
    </row>
    <row r="5" spans="1:12" s="3" customFormat="1" ht="12.75" customHeight="1">
      <c r="A5" s="203"/>
      <c r="B5" s="4"/>
      <c r="C5" s="276" t="s">
        <v>13</v>
      </c>
      <c r="D5" s="276"/>
      <c r="E5" s="276"/>
      <c r="F5" s="276"/>
      <c r="G5" s="1"/>
      <c r="H5" s="277" t="s">
        <v>14</v>
      </c>
      <c r="I5" s="277"/>
      <c r="J5" s="277"/>
      <c r="K5" s="277"/>
      <c r="L5" s="2"/>
    </row>
    <row r="6" spans="1:12" s="3" customFormat="1" ht="9" customHeight="1">
      <c r="A6" s="204"/>
      <c r="B6" s="5"/>
      <c r="C6" s="6" t="s">
        <v>15</v>
      </c>
      <c r="D6" s="6" t="s">
        <v>16</v>
      </c>
      <c r="E6" s="6" t="s">
        <v>17</v>
      </c>
      <c r="F6" s="6" t="s">
        <v>18</v>
      </c>
      <c r="G6" s="7"/>
      <c r="H6" s="7" t="s">
        <v>15</v>
      </c>
      <c r="I6" s="7" t="s">
        <v>16</v>
      </c>
      <c r="J6" s="7" t="s">
        <v>17</v>
      </c>
      <c r="K6" s="7" t="s">
        <v>18</v>
      </c>
      <c r="L6" s="8"/>
    </row>
    <row r="7" spans="1:12" s="3" customFormat="1" ht="18.75" customHeight="1">
      <c r="A7" s="204"/>
      <c r="B7" s="5"/>
      <c r="C7" s="6" t="s">
        <v>19</v>
      </c>
      <c r="D7" s="6" t="s">
        <v>19</v>
      </c>
      <c r="E7" s="6" t="s">
        <v>19</v>
      </c>
      <c r="F7" s="6" t="s">
        <v>19</v>
      </c>
      <c r="G7" s="7"/>
      <c r="H7" s="7" t="s">
        <v>19</v>
      </c>
      <c r="I7" s="7" t="s">
        <v>19</v>
      </c>
      <c r="J7" s="7" t="s">
        <v>19</v>
      </c>
      <c r="K7" s="7" t="s">
        <v>19</v>
      </c>
      <c r="L7" s="8"/>
    </row>
    <row r="8" spans="1:12" s="11" customFormat="1" ht="10.5">
      <c r="A8" s="205"/>
      <c r="B8" s="9"/>
      <c r="C8" s="214" t="s">
        <v>20</v>
      </c>
      <c r="D8" s="214" t="s">
        <v>20</v>
      </c>
      <c r="E8" s="214" t="s">
        <v>20</v>
      </c>
      <c r="F8" s="214" t="s">
        <v>20</v>
      </c>
      <c r="G8" s="215"/>
      <c r="H8" s="216" t="s">
        <v>21</v>
      </c>
      <c r="I8" s="216" t="s">
        <v>21</v>
      </c>
      <c r="J8" s="216" t="s">
        <v>21</v>
      </c>
      <c r="K8" s="216" t="s">
        <v>21</v>
      </c>
      <c r="L8" s="10"/>
    </row>
    <row r="9" spans="1:13" s="3" customFormat="1" ht="12.75" customHeight="1">
      <c r="A9" s="206" t="s">
        <v>22</v>
      </c>
      <c r="B9" s="12" t="s">
        <v>0</v>
      </c>
      <c r="C9" s="13">
        <v>1080</v>
      </c>
      <c r="D9" s="14">
        <v>1039</v>
      </c>
      <c r="E9" s="14">
        <v>1026</v>
      </c>
      <c r="F9" s="14">
        <v>993</v>
      </c>
      <c r="G9" s="15"/>
      <c r="H9" s="15">
        <v>980</v>
      </c>
      <c r="I9" s="15">
        <v>954</v>
      </c>
      <c r="J9" s="15">
        <v>943</v>
      </c>
      <c r="K9" s="15">
        <v>921</v>
      </c>
      <c r="L9" s="15"/>
      <c r="M9" s="16"/>
    </row>
    <row r="10" spans="1:13" s="3" customFormat="1" ht="12.75" customHeight="1">
      <c r="A10" s="206" t="s">
        <v>23</v>
      </c>
      <c r="B10" s="12" t="s">
        <v>24</v>
      </c>
      <c r="C10" s="13">
        <v>855</v>
      </c>
      <c r="D10" s="14">
        <v>825</v>
      </c>
      <c r="E10" s="14">
        <v>856</v>
      </c>
      <c r="F10" s="14">
        <v>853</v>
      </c>
      <c r="G10" s="17"/>
      <c r="H10" s="17">
        <v>861</v>
      </c>
      <c r="I10" s="15">
        <v>860</v>
      </c>
      <c r="J10" s="15">
        <v>816</v>
      </c>
      <c r="K10" s="15">
        <v>747</v>
      </c>
      <c r="L10" s="15"/>
      <c r="M10" s="16"/>
    </row>
    <row r="11" spans="1:13" s="3" customFormat="1" ht="19.5" customHeight="1">
      <c r="A11" s="270" t="s">
        <v>25</v>
      </c>
      <c r="B11" s="42" t="s">
        <v>26</v>
      </c>
      <c r="C11" s="13">
        <v>37</v>
      </c>
      <c r="D11" s="14">
        <v>9</v>
      </c>
      <c r="E11" s="14">
        <v>29</v>
      </c>
      <c r="F11" s="14">
        <v>10</v>
      </c>
      <c r="G11" s="17"/>
      <c r="H11" s="17">
        <v>2</v>
      </c>
      <c r="I11" s="15">
        <v>13</v>
      </c>
      <c r="J11" s="15">
        <v>38</v>
      </c>
      <c r="K11" s="15">
        <v>5</v>
      </c>
      <c r="L11" s="15"/>
      <c r="M11" s="16"/>
    </row>
    <row r="12" spans="1:13" s="3" customFormat="1" ht="12.75" customHeight="1">
      <c r="A12" s="206" t="s">
        <v>27</v>
      </c>
      <c r="B12" s="12" t="s">
        <v>28</v>
      </c>
      <c r="C12" s="13">
        <v>429</v>
      </c>
      <c r="D12" s="14">
        <v>135</v>
      </c>
      <c r="E12" s="14">
        <v>181</v>
      </c>
      <c r="F12" s="14">
        <v>144</v>
      </c>
      <c r="G12" s="17"/>
      <c r="H12" s="17">
        <v>102</v>
      </c>
      <c r="I12" s="15">
        <v>207</v>
      </c>
      <c r="J12" s="15">
        <v>166</v>
      </c>
      <c r="K12" s="15">
        <v>51</v>
      </c>
      <c r="L12" s="15"/>
      <c r="M12" s="16"/>
    </row>
    <row r="13" spans="1:13" s="3" customFormat="1" ht="12.75" customHeight="1">
      <c r="A13" s="206" t="s">
        <v>29</v>
      </c>
      <c r="B13" s="12" t="s">
        <v>30</v>
      </c>
      <c r="C13" s="13">
        <v>52</v>
      </c>
      <c r="D13" s="14">
        <v>17</v>
      </c>
      <c r="E13" s="14">
        <v>44</v>
      </c>
      <c r="F13" s="14">
        <v>15</v>
      </c>
      <c r="G13" s="15"/>
      <c r="H13" s="15">
        <v>15</v>
      </c>
      <c r="I13" s="15">
        <v>11</v>
      </c>
      <c r="J13" s="15">
        <v>66</v>
      </c>
      <c r="K13" s="15">
        <v>12</v>
      </c>
      <c r="L13" s="15"/>
      <c r="M13" s="16"/>
    </row>
    <row r="14" spans="1:13" s="3" customFormat="1" ht="12.75" customHeight="1">
      <c r="A14" s="206" t="s">
        <v>31</v>
      </c>
      <c r="B14" s="18" t="s">
        <v>9</v>
      </c>
      <c r="C14" s="13">
        <v>173</v>
      </c>
      <c r="D14" s="14">
        <v>93</v>
      </c>
      <c r="E14" s="14">
        <v>103</v>
      </c>
      <c r="F14" s="14">
        <v>100</v>
      </c>
      <c r="G14" s="17"/>
      <c r="H14" s="15">
        <v>129</v>
      </c>
      <c r="I14" s="15">
        <v>120</v>
      </c>
      <c r="J14" s="15">
        <v>118</v>
      </c>
      <c r="K14" s="15">
        <v>64</v>
      </c>
      <c r="L14" s="15"/>
      <c r="M14" s="16"/>
    </row>
    <row r="15" spans="1:13" s="23" customFormat="1" ht="15.75" customHeight="1">
      <c r="A15" s="207" t="s">
        <v>32</v>
      </c>
      <c r="B15" s="19" t="s">
        <v>33</v>
      </c>
      <c r="C15" s="20">
        <v>2626</v>
      </c>
      <c r="D15" s="20">
        <v>2118</v>
      </c>
      <c r="E15" s="20">
        <v>2239</v>
      </c>
      <c r="F15" s="20">
        <v>2115</v>
      </c>
      <c r="G15" s="21"/>
      <c r="H15" s="21">
        <v>2089</v>
      </c>
      <c r="I15" s="21">
        <v>2165</v>
      </c>
      <c r="J15" s="21">
        <v>2147</v>
      </c>
      <c r="K15" s="21">
        <v>1800</v>
      </c>
      <c r="L15" s="22"/>
      <c r="M15" s="16"/>
    </row>
    <row r="16" spans="1:13" s="3" customFormat="1" ht="12.75" customHeight="1">
      <c r="A16" s="206" t="s">
        <v>34</v>
      </c>
      <c r="B16" s="24" t="s">
        <v>35</v>
      </c>
      <c r="C16" s="13">
        <v>-142</v>
      </c>
      <c r="D16" s="14">
        <v>-126</v>
      </c>
      <c r="E16" s="25">
        <v>-137</v>
      </c>
      <c r="F16" s="25">
        <v>-96</v>
      </c>
      <c r="G16" s="17"/>
      <c r="H16" s="17">
        <v>-135</v>
      </c>
      <c r="I16" s="15">
        <v>-128</v>
      </c>
      <c r="J16" s="17">
        <v>-142</v>
      </c>
      <c r="K16" s="17">
        <v>-87</v>
      </c>
      <c r="L16" s="15"/>
      <c r="M16" s="16"/>
    </row>
    <row r="17" spans="1:13" s="3" customFormat="1" ht="12.75" customHeight="1">
      <c r="A17" s="206" t="s">
        <v>36</v>
      </c>
      <c r="B17" s="18" t="s">
        <v>37</v>
      </c>
      <c r="C17" s="13">
        <v>-11</v>
      </c>
      <c r="D17" s="14">
        <v>-1</v>
      </c>
      <c r="E17" s="14">
        <v>0</v>
      </c>
      <c r="F17" s="14">
        <v>0</v>
      </c>
      <c r="G17" s="15"/>
      <c r="H17" s="15">
        <v>3</v>
      </c>
      <c r="I17" s="15">
        <v>-1</v>
      </c>
      <c r="J17" s="15">
        <v>-2</v>
      </c>
      <c r="K17" s="15">
        <v>-1</v>
      </c>
      <c r="L17" s="15"/>
      <c r="M17" s="16"/>
    </row>
    <row r="18" spans="1:13" s="27" customFormat="1" ht="15.75" customHeight="1">
      <c r="A18" s="207" t="s">
        <v>32</v>
      </c>
      <c r="B18" s="19" t="s">
        <v>38</v>
      </c>
      <c r="C18" s="20">
        <v>2473</v>
      </c>
      <c r="D18" s="20">
        <v>1991</v>
      </c>
      <c r="E18" s="20">
        <v>2102</v>
      </c>
      <c r="F18" s="20">
        <v>2019</v>
      </c>
      <c r="G18" s="21"/>
      <c r="H18" s="21">
        <v>1957</v>
      </c>
      <c r="I18" s="21">
        <v>2036</v>
      </c>
      <c r="J18" s="21">
        <v>2003</v>
      </c>
      <c r="K18" s="21">
        <v>1712</v>
      </c>
      <c r="L18" s="26"/>
      <c r="M18" s="16"/>
    </row>
    <row r="19" spans="1:13" s="3" customFormat="1" ht="12.75" customHeight="1">
      <c r="A19" s="206" t="s">
        <v>39</v>
      </c>
      <c r="B19" s="24" t="s">
        <v>40</v>
      </c>
      <c r="C19" s="13">
        <v>-823</v>
      </c>
      <c r="D19" s="25">
        <v>-724</v>
      </c>
      <c r="E19" s="25">
        <v>-705</v>
      </c>
      <c r="F19" s="25">
        <v>-693</v>
      </c>
      <c r="G19" s="17"/>
      <c r="H19" s="17">
        <v>-754</v>
      </c>
      <c r="I19" s="17">
        <v>-682</v>
      </c>
      <c r="J19" s="17">
        <v>-653</v>
      </c>
      <c r="K19" s="17">
        <v>-680</v>
      </c>
      <c r="L19" s="15"/>
      <c r="M19" s="16"/>
    </row>
    <row r="20" spans="1:13" s="3" customFormat="1" ht="12.75" customHeight="1">
      <c r="A20" s="206" t="s">
        <v>41</v>
      </c>
      <c r="B20" s="12" t="s">
        <v>42</v>
      </c>
      <c r="C20" s="13">
        <v>-477</v>
      </c>
      <c r="D20" s="25">
        <v>-342</v>
      </c>
      <c r="E20" s="25">
        <v>-371</v>
      </c>
      <c r="F20" s="25">
        <v>-362</v>
      </c>
      <c r="G20" s="17"/>
      <c r="H20" s="17">
        <v>-422</v>
      </c>
      <c r="I20" s="17">
        <v>-336</v>
      </c>
      <c r="J20" s="17">
        <v>-353</v>
      </c>
      <c r="K20" s="17">
        <v>-341</v>
      </c>
      <c r="L20" s="15"/>
      <c r="M20" s="16"/>
    </row>
    <row r="21" spans="1:13" s="3" customFormat="1" ht="13.5" customHeight="1">
      <c r="A21" s="206" t="s">
        <v>43</v>
      </c>
      <c r="B21" s="12" t="s">
        <v>44</v>
      </c>
      <c r="C21" s="28">
        <v>-127</v>
      </c>
      <c r="D21" s="29">
        <v>-92</v>
      </c>
      <c r="E21" s="29">
        <v>-98</v>
      </c>
      <c r="F21" s="29">
        <v>-84</v>
      </c>
      <c r="G21" s="30"/>
      <c r="H21" s="30">
        <v>-129</v>
      </c>
      <c r="I21" s="30">
        <v>-105</v>
      </c>
      <c r="J21" s="30">
        <v>-103</v>
      </c>
      <c r="K21" s="30">
        <v>-98</v>
      </c>
      <c r="L21" s="15"/>
      <c r="M21" s="16"/>
    </row>
    <row r="22" spans="1:13" s="3" customFormat="1" ht="12.75" customHeight="1">
      <c r="A22" s="206" t="s">
        <v>32</v>
      </c>
      <c r="B22" s="12" t="s">
        <v>45</v>
      </c>
      <c r="C22" s="14">
        <v>-1427</v>
      </c>
      <c r="D22" s="14">
        <v>-1158</v>
      </c>
      <c r="E22" s="14">
        <v>-1174</v>
      </c>
      <c r="F22" s="14">
        <v>-1139</v>
      </c>
      <c r="G22" s="17"/>
      <c r="H22" s="15">
        <v>-1305</v>
      </c>
      <c r="I22" s="15">
        <v>-1123</v>
      </c>
      <c r="J22" s="15">
        <v>-1109</v>
      </c>
      <c r="K22" s="15">
        <v>-1119</v>
      </c>
      <c r="L22" s="15"/>
      <c r="M22" s="16"/>
    </row>
    <row r="23" spans="1:13" s="3" customFormat="1" ht="12.75" customHeight="1">
      <c r="A23" s="206" t="s">
        <v>46</v>
      </c>
      <c r="B23" s="12" t="s">
        <v>47</v>
      </c>
      <c r="C23" s="13">
        <v>19</v>
      </c>
      <c r="D23" s="25">
        <v>8</v>
      </c>
      <c r="E23" s="25">
        <v>15</v>
      </c>
      <c r="F23" s="25">
        <v>11</v>
      </c>
      <c r="G23" s="17"/>
      <c r="H23" s="17">
        <v>25</v>
      </c>
      <c r="I23" s="17">
        <v>7</v>
      </c>
      <c r="J23" s="17">
        <v>32</v>
      </c>
      <c r="K23" s="17">
        <v>10</v>
      </c>
      <c r="L23" s="15"/>
      <c r="M23" s="16"/>
    </row>
    <row r="24" spans="1:13" s="3" customFormat="1" ht="12.75" customHeight="1">
      <c r="A24" s="206" t="s">
        <v>48</v>
      </c>
      <c r="B24" s="12" t="s">
        <v>49</v>
      </c>
      <c r="C24" s="13">
        <v>0</v>
      </c>
      <c r="D24" s="25">
        <v>0</v>
      </c>
      <c r="E24" s="25">
        <v>0</v>
      </c>
      <c r="F24" s="25">
        <v>0</v>
      </c>
      <c r="G24" s="17"/>
      <c r="H24" s="17">
        <v>-46</v>
      </c>
      <c r="I24" s="17">
        <v>-1</v>
      </c>
      <c r="J24" s="17">
        <v>0</v>
      </c>
      <c r="K24" s="17">
        <v>0</v>
      </c>
      <c r="L24" s="15"/>
      <c r="M24" s="16"/>
    </row>
    <row r="25" spans="1:13" s="3" customFormat="1" ht="12.75" customHeight="1">
      <c r="A25" s="206" t="s">
        <v>50</v>
      </c>
      <c r="B25" s="12" t="s">
        <v>51</v>
      </c>
      <c r="C25" s="13">
        <v>27</v>
      </c>
      <c r="D25" s="25">
        <v>1</v>
      </c>
      <c r="E25" s="25">
        <v>0</v>
      </c>
      <c r="F25" s="25">
        <v>0</v>
      </c>
      <c r="G25" s="17"/>
      <c r="H25" s="17">
        <v>3</v>
      </c>
      <c r="I25" s="17">
        <v>0</v>
      </c>
      <c r="J25" s="17">
        <v>13</v>
      </c>
      <c r="K25" s="17">
        <v>0</v>
      </c>
      <c r="L25" s="15"/>
      <c r="M25" s="16"/>
    </row>
    <row r="26" spans="1:13" s="3" customFormat="1" ht="12.75" customHeight="1">
      <c r="A26" s="206" t="s">
        <v>52</v>
      </c>
      <c r="B26" s="18" t="s">
        <v>1</v>
      </c>
      <c r="C26" s="13">
        <v>-79</v>
      </c>
      <c r="D26" s="25">
        <v>-34</v>
      </c>
      <c r="E26" s="14">
        <v>-27</v>
      </c>
      <c r="F26" s="14">
        <v>-38</v>
      </c>
      <c r="G26" s="17"/>
      <c r="H26" s="17">
        <v>-8</v>
      </c>
      <c r="I26" s="17">
        <v>-23</v>
      </c>
      <c r="J26" s="15">
        <v>-75</v>
      </c>
      <c r="K26" s="15">
        <v>-35</v>
      </c>
      <c r="L26" s="15"/>
      <c r="M26" s="16"/>
    </row>
    <row r="27" spans="1:13" s="23" customFormat="1" ht="15.75" customHeight="1">
      <c r="A27" s="207" t="s">
        <v>32</v>
      </c>
      <c r="B27" s="19" t="s">
        <v>53</v>
      </c>
      <c r="C27" s="20">
        <v>1013</v>
      </c>
      <c r="D27" s="20">
        <v>808</v>
      </c>
      <c r="E27" s="20">
        <v>916</v>
      </c>
      <c r="F27" s="20">
        <v>853</v>
      </c>
      <c r="G27" s="21"/>
      <c r="H27" s="21">
        <v>626</v>
      </c>
      <c r="I27" s="21">
        <v>896</v>
      </c>
      <c r="J27" s="21">
        <v>864</v>
      </c>
      <c r="K27" s="21">
        <v>568</v>
      </c>
      <c r="L27" s="22"/>
      <c r="M27" s="16"/>
    </row>
    <row r="28" spans="1:13" s="3" customFormat="1" ht="12.75" customHeight="1">
      <c r="A28" s="206" t="s">
        <v>54</v>
      </c>
      <c r="B28" s="24" t="s">
        <v>55</v>
      </c>
      <c r="C28" s="13">
        <v>-127</v>
      </c>
      <c r="D28" s="25">
        <v>-301</v>
      </c>
      <c r="E28" s="25">
        <v>-318</v>
      </c>
      <c r="F28" s="25">
        <v>-321</v>
      </c>
      <c r="G28" s="15"/>
      <c r="H28" s="17">
        <v>-132</v>
      </c>
      <c r="I28" s="17">
        <v>-280</v>
      </c>
      <c r="J28" s="17">
        <v>-280</v>
      </c>
      <c r="K28" s="17">
        <v>-227</v>
      </c>
      <c r="L28" s="15"/>
      <c r="M28" s="16"/>
    </row>
    <row r="29" spans="1:13" s="3" customFormat="1" ht="15" customHeight="1">
      <c r="A29" s="206" t="s">
        <v>56</v>
      </c>
      <c r="B29" s="42" t="s">
        <v>57</v>
      </c>
      <c r="C29" s="13">
        <v>-29</v>
      </c>
      <c r="D29" s="25">
        <v>5</v>
      </c>
      <c r="E29" s="25">
        <v>38</v>
      </c>
      <c r="F29" s="25">
        <v>6</v>
      </c>
      <c r="G29" s="17"/>
      <c r="H29" s="17">
        <v>-11</v>
      </c>
      <c r="I29" s="17">
        <v>20</v>
      </c>
      <c r="J29" s="17">
        <v>-10</v>
      </c>
      <c r="K29" s="17">
        <v>6</v>
      </c>
      <c r="L29" s="15"/>
      <c r="M29" s="16"/>
    </row>
    <row r="30" spans="1:13" s="3" customFormat="1" ht="12.75" customHeight="1">
      <c r="A30" s="206" t="s">
        <v>58</v>
      </c>
      <c r="B30" s="42" t="s">
        <v>59</v>
      </c>
      <c r="C30" s="13">
        <v>-341</v>
      </c>
      <c r="D30" s="25">
        <v>0</v>
      </c>
      <c r="E30" s="25">
        <v>0</v>
      </c>
      <c r="F30" s="25">
        <v>0</v>
      </c>
      <c r="G30" s="17"/>
      <c r="H30" s="17">
        <v>0</v>
      </c>
      <c r="I30" s="17">
        <v>0</v>
      </c>
      <c r="J30" s="17">
        <v>0</v>
      </c>
      <c r="K30" s="17">
        <v>0</v>
      </c>
      <c r="L30" s="15"/>
      <c r="M30" s="16"/>
    </row>
    <row r="31" spans="1:13" s="3" customFormat="1" ht="12.75" customHeight="1">
      <c r="A31" s="208" t="s">
        <v>60</v>
      </c>
      <c r="B31" s="18" t="s">
        <v>61</v>
      </c>
      <c r="C31" s="28">
        <v>-6</v>
      </c>
      <c r="D31" s="29">
        <v>-14</v>
      </c>
      <c r="E31" s="29">
        <v>-15</v>
      </c>
      <c r="F31" s="29">
        <v>-19</v>
      </c>
      <c r="G31" s="30"/>
      <c r="H31" s="30">
        <v>-9</v>
      </c>
      <c r="I31" s="30">
        <v>-21</v>
      </c>
      <c r="J31" s="30">
        <v>-13</v>
      </c>
      <c r="K31" s="30">
        <v>-14</v>
      </c>
      <c r="L31" s="15"/>
      <c r="M31" s="16"/>
    </row>
    <row r="32" spans="1:13" s="23" customFormat="1" ht="15.75" customHeight="1" thickBot="1">
      <c r="A32" s="209" t="s">
        <v>32</v>
      </c>
      <c r="B32" s="31" t="s">
        <v>62</v>
      </c>
      <c r="C32" s="32">
        <v>510</v>
      </c>
      <c r="D32" s="32">
        <v>498</v>
      </c>
      <c r="E32" s="32">
        <v>621</v>
      </c>
      <c r="F32" s="32">
        <v>519</v>
      </c>
      <c r="G32" s="33"/>
      <c r="H32" s="33">
        <v>474</v>
      </c>
      <c r="I32" s="33">
        <v>615</v>
      </c>
      <c r="J32" s="33">
        <v>561</v>
      </c>
      <c r="K32" s="33">
        <v>333</v>
      </c>
      <c r="L32" s="22"/>
      <c r="M32" s="16"/>
    </row>
    <row r="33" spans="1:12" s="36" customFormat="1" ht="12.75" customHeight="1">
      <c r="A33" s="210"/>
      <c r="B33" s="34"/>
      <c r="C33" s="34"/>
      <c r="D33" s="34"/>
      <c r="E33" s="34"/>
      <c r="F33" s="15"/>
      <c r="G33" s="35"/>
      <c r="H33" s="35"/>
      <c r="I33" s="35"/>
      <c r="J33" s="35"/>
      <c r="K33" s="35"/>
      <c r="L33" s="35"/>
    </row>
    <row r="34" spans="1:12" s="39" customFormat="1" ht="12.75" customHeight="1">
      <c r="A34" s="271"/>
      <c r="B34" s="37"/>
      <c r="C34" s="37"/>
      <c r="D34" s="37"/>
      <c r="E34" s="37"/>
      <c r="F34" s="38"/>
      <c r="G34" s="38"/>
      <c r="H34" s="38"/>
      <c r="I34" s="38"/>
      <c r="J34" s="38"/>
      <c r="K34" s="38"/>
      <c r="L34" s="38"/>
    </row>
    <row r="35" spans="1:12" s="3" customFormat="1" ht="57" customHeight="1">
      <c r="A35" s="268" t="s">
        <v>140</v>
      </c>
      <c r="B35" s="278" t="s">
        <v>153</v>
      </c>
      <c r="C35" s="278"/>
      <c r="D35" s="278"/>
      <c r="E35" s="278"/>
      <c r="F35" s="278"/>
      <c r="G35" s="278"/>
      <c r="H35" s="278"/>
      <c r="I35" s="278"/>
      <c r="J35" s="15"/>
      <c r="K35" s="15"/>
      <c r="L35" s="15"/>
    </row>
    <row r="36" spans="1:12" s="39" customFormat="1" ht="15.75" customHeight="1">
      <c r="A36" s="211"/>
      <c r="B36" s="40"/>
      <c r="C36" s="41"/>
      <c r="D36" s="38"/>
      <c r="E36" s="15"/>
      <c r="F36" s="15"/>
      <c r="G36" s="38"/>
      <c r="H36" s="38"/>
      <c r="I36" s="38"/>
      <c r="J36" s="38"/>
      <c r="K36" s="38"/>
      <c r="L36" s="38"/>
    </row>
    <row r="37" spans="1:12" s="3" customFormat="1" ht="15.75" customHeight="1">
      <c r="A37" s="206"/>
      <c r="B37" s="42"/>
      <c r="C37" s="43"/>
      <c r="D37" s="15"/>
      <c r="E37" s="15"/>
      <c r="F37" s="15"/>
      <c r="G37" s="15"/>
      <c r="H37" s="15"/>
      <c r="I37" s="15"/>
      <c r="J37" s="15"/>
      <c r="K37" s="15"/>
      <c r="L37" s="15"/>
    </row>
    <row r="38" spans="1:12" s="3" customFormat="1" ht="18" customHeight="1">
      <c r="A38" s="206"/>
      <c r="B38" s="42"/>
      <c r="C38" s="43"/>
      <c r="D38" s="15"/>
      <c r="E38" s="38"/>
      <c r="F38" s="38"/>
      <c r="G38" s="15"/>
      <c r="H38" s="15"/>
      <c r="I38" s="15"/>
      <c r="J38" s="15"/>
      <c r="K38" s="44"/>
      <c r="L38" s="15"/>
    </row>
    <row r="39" spans="1:12" s="3" customFormat="1" ht="15.75" customHeight="1">
      <c r="A39" s="206"/>
      <c r="B39" s="42"/>
      <c r="C39" s="43"/>
      <c r="D39" s="15"/>
      <c r="E39" s="45"/>
      <c r="F39" s="46"/>
      <c r="G39" s="15"/>
      <c r="H39" s="15"/>
      <c r="I39" s="15"/>
      <c r="J39" s="15"/>
      <c r="K39" s="15"/>
      <c r="L39" s="15"/>
    </row>
    <row r="40" spans="1:12" s="39" customFormat="1" ht="15.75" customHeight="1">
      <c r="A40" s="211"/>
      <c r="B40" s="40"/>
      <c r="C40" s="41"/>
      <c r="D40" s="38"/>
      <c r="E40" s="45"/>
      <c r="F40" s="46"/>
      <c r="G40" s="38"/>
      <c r="H40" s="38"/>
      <c r="I40" s="38"/>
      <c r="J40" s="38"/>
      <c r="K40" s="38"/>
      <c r="L40" s="38"/>
    </row>
    <row r="41" spans="1:12" s="3" customFormat="1" ht="9">
      <c r="A41" s="212"/>
      <c r="B41" s="46"/>
      <c r="C41" s="47"/>
      <c r="D41" s="47"/>
      <c r="E41" s="48"/>
      <c r="F41" s="49"/>
      <c r="G41" s="47"/>
      <c r="H41" s="45"/>
      <c r="I41" s="46"/>
      <c r="J41" s="47"/>
      <c r="K41" s="45"/>
      <c r="L41" s="50"/>
    </row>
    <row r="42" spans="1:12" s="3" customFormat="1" ht="9">
      <c r="A42" s="212"/>
      <c r="B42" s="46"/>
      <c r="C42" s="47"/>
      <c r="D42" s="47"/>
      <c r="E42" s="48"/>
      <c r="F42" s="49"/>
      <c r="G42" s="47"/>
      <c r="H42" s="45"/>
      <c r="I42" s="46"/>
      <c r="J42" s="47"/>
      <c r="K42" s="45"/>
      <c r="L42" s="50"/>
    </row>
    <row r="43" spans="2:12" ht="11.25">
      <c r="B43" s="49"/>
      <c r="C43" s="52"/>
      <c r="D43" s="52"/>
      <c r="E43" s="48"/>
      <c r="F43" s="49"/>
      <c r="G43" s="52"/>
      <c r="H43" s="48"/>
      <c r="I43" s="49"/>
      <c r="J43" s="52"/>
      <c r="K43" s="48"/>
      <c r="L43" s="53"/>
    </row>
    <row r="44" spans="2:12" ht="11.25">
      <c r="B44" s="49"/>
      <c r="C44" s="52"/>
      <c r="D44" s="52"/>
      <c r="E44" s="48"/>
      <c r="F44" s="49"/>
      <c r="G44" s="52"/>
      <c r="H44" s="48"/>
      <c r="I44" s="49"/>
      <c r="J44" s="52"/>
      <c r="K44" s="48"/>
      <c r="L44" s="53"/>
    </row>
    <row r="45" spans="2:12" ht="11.25">
      <c r="B45" s="49"/>
      <c r="C45" s="52"/>
      <c r="D45" s="52"/>
      <c r="E45" s="48"/>
      <c r="F45" s="49"/>
      <c r="G45" s="52"/>
      <c r="H45" s="48"/>
      <c r="I45" s="49"/>
      <c r="J45" s="52"/>
      <c r="K45" s="48"/>
      <c r="L45" s="53"/>
    </row>
    <row r="46" spans="2:12" ht="11.25">
      <c r="B46" s="49"/>
      <c r="C46" s="52"/>
      <c r="D46" s="52"/>
      <c r="E46" s="48"/>
      <c r="F46" s="49"/>
      <c r="G46" s="52"/>
      <c r="H46" s="48"/>
      <c r="I46" s="49"/>
      <c r="J46" s="52"/>
      <c r="K46" s="48"/>
      <c r="L46" s="53"/>
    </row>
    <row r="47" spans="2:12" ht="11.25">
      <c r="B47" s="49"/>
      <c r="C47" s="52"/>
      <c r="D47" s="52"/>
      <c r="E47" s="48"/>
      <c r="F47" s="49"/>
      <c r="G47" s="52"/>
      <c r="H47" s="48"/>
      <c r="I47" s="49"/>
      <c r="J47" s="52"/>
      <c r="K47" s="48"/>
      <c r="L47" s="53"/>
    </row>
    <row r="48" spans="2:12" ht="11.25">
      <c r="B48" s="49"/>
      <c r="C48" s="52"/>
      <c r="D48" s="52"/>
      <c r="E48" s="48"/>
      <c r="F48" s="49"/>
      <c r="G48" s="52"/>
      <c r="H48" s="48"/>
      <c r="I48" s="49"/>
      <c r="J48" s="52"/>
      <c r="K48" s="48"/>
      <c r="L48" s="53"/>
    </row>
    <row r="49" spans="2:12" ht="11.25">
      <c r="B49" s="49"/>
      <c r="C49" s="52"/>
      <c r="D49" s="52"/>
      <c r="E49" s="48"/>
      <c r="F49" s="49"/>
      <c r="G49" s="52"/>
      <c r="H49" s="48"/>
      <c r="I49" s="49"/>
      <c r="J49" s="52"/>
      <c r="K49" s="48"/>
      <c r="L49" s="53"/>
    </row>
    <row r="50" spans="2:12" ht="11.25">
      <c r="B50" s="49"/>
      <c r="C50" s="52"/>
      <c r="D50" s="52"/>
      <c r="E50" s="48"/>
      <c r="F50" s="49"/>
      <c r="G50" s="52"/>
      <c r="H50" s="48"/>
      <c r="I50" s="49"/>
      <c r="J50" s="52"/>
      <c r="K50" s="48"/>
      <c r="L50" s="53"/>
    </row>
    <row r="51" spans="2:12" ht="11.25">
      <c r="B51" s="49"/>
      <c r="C51" s="52"/>
      <c r="D51" s="52"/>
      <c r="E51" s="48"/>
      <c r="F51" s="49"/>
      <c r="G51" s="52"/>
      <c r="H51" s="48"/>
      <c r="I51" s="49"/>
      <c r="J51" s="52"/>
      <c r="K51" s="48"/>
      <c r="L51" s="53"/>
    </row>
    <row r="52" spans="2:12" ht="11.25">
      <c r="B52" s="49"/>
      <c r="C52" s="52"/>
      <c r="D52" s="52"/>
      <c r="E52" s="48"/>
      <c r="F52" s="49"/>
      <c r="G52" s="52"/>
      <c r="H52" s="48"/>
      <c r="I52" s="49"/>
      <c r="J52" s="52"/>
      <c r="K52" s="48"/>
      <c r="L52" s="53"/>
    </row>
    <row r="53" spans="2:12" ht="11.25">
      <c r="B53" s="49"/>
      <c r="C53" s="52"/>
      <c r="D53" s="52"/>
      <c r="E53" s="48"/>
      <c r="F53" s="49"/>
      <c r="G53" s="52"/>
      <c r="H53" s="48"/>
      <c r="I53" s="49"/>
      <c r="J53" s="52"/>
      <c r="K53" s="48"/>
      <c r="L53" s="53"/>
    </row>
    <row r="54" spans="2:12" ht="11.25">
      <c r="B54" s="49"/>
      <c r="C54" s="52"/>
      <c r="D54" s="52"/>
      <c r="E54" s="48"/>
      <c r="F54" s="49"/>
      <c r="G54" s="52"/>
      <c r="H54" s="48"/>
      <c r="I54" s="49"/>
      <c r="J54" s="52"/>
      <c r="K54" s="48"/>
      <c r="L54" s="53"/>
    </row>
    <row r="55" spans="2:12" ht="11.25">
      <c r="B55" s="49"/>
      <c r="C55" s="52"/>
      <c r="D55" s="52"/>
      <c r="E55" s="48"/>
      <c r="F55" s="49"/>
      <c r="G55" s="52"/>
      <c r="H55" s="48"/>
      <c r="I55" s="49"/>
      <c r="J55" s="52"/>
      <c r="K55" s="48"/>
      <c r="L55" s="53"/>
    </row>
    <row r="56" spans="2:12" ht="11.25">
      <c r="B56" s="49"/>
      <c r="C56" s="52"/>
      <c r="D56" s="52"/>
      <c r="E56" s="48"/>
      <c r="F56" s="49"/>
      <c r="G56" s="52"/>
      <c r="H56" s="48"/>
      <c r="I56" s="49"/>
      <c r="J56" s="52"/>
      <c r="K56" s="48"/>
      <c r="L56" s="53"/>
    </row>
    <row r="57" spans="2:12" ht="11.25">
      <c r="B57" s="49"/>
      <c r="C57" s="52"/>
      <c r="D57" s="52"/>
      <c r="F57" s="49"/>
      <c r="G57" s="52"/>
      <c r="H57" s="48"/>
      <c r="I57" s="49"/>
      <c r="J57" s="52"/>
      <c r="K57" s="48"/>
      <c r="L57" s="53"/>
    </row>
    <row r="58" spans="2:12" ht="11.25">
      <c r="B58" s="49"/>
      <c r="C58" s="52"/>
      <c r="D58" s="52"/>
      <c r="F58" s="49"/>
      <c r="G58" s="52"/>
      <c r="H58" s="48"/>
      <c r="I58" s="49"/>
      <c r="J58" s="52"/>
      <c r="K58" s="48"/>
      <c r="L58" s="53"/>
    </row>
    <row r="59" spans="6:12" ht="11.25">
      <c r="F59" s="49"/>
      <c r="G59" s="52"/>
      <c r="H59" s="48"/>
      <c r="I59" s="49"/>
      <c r="J59" s="52"/>
      <c r="K59" s="48"/>
      <c r="L59" s="53"/>
    </row>
    <row r="60" spans="6:12" ht="11.25">
      <c r="F60" s="49"/>
      <c r="G60" s="52"/>
      <c r="H60" s="48"/>
      <c r="I60" s="49"/>
      <c r="J60" s="52"/>
      <c r="K60" s="48"/>
      <c r="L60" s="53"/>
    </row>
    <row r="61" spans="6:12" ht="11.25">
      <c r="F61" s="49"/>
      <c r="G61" s="52"/>
      <c r="H61" s="48"/>
      <c r="I61" s="49"/>
      <c r="J61" s="52"/>
      <c r="K61" s="48"/>
      <c r="L61" s="53"/>
    </row>
    <row r="62" spans="6:12" ht="11.25">
      <c r="F62" s="49"/>
      <c r="G62" s="52"/>
      <c r="H62" s="48"/>
      <c r="I62" s="49"/>
      <c r="J62" s="52"/>
      <c r="K62" s="48"/>
      <c r="L62" s="53"/>
    </row>
    <row r="63" spans="6:12" ht="11.25">
      <c r="F63" s="49"/>
      <c r="G63" s="52"/>
      <c r="H63" s="48"/>
      <c r="I63" s="49"/>
      <c r="J63" s="52"/>
      <c r="K63" s="48"/>
      <c r="L63" s="53"/>
    </row>
    <row r="64" spans="6:12" ht="11.25">
      <c r="F64" s="49"/>
      <c r="G64" s="52"/>
      <c r="H64" s="48"/>
      <c r="I64" s="49"/>
      <c r="J64" s="52"/>
      <c r="K64" s="48"/>
      <c r="L64" s="53"/>
    </row>
    <row r="65" spans="7:12" ht="11.25">
      <c r="G65" s="52"/>
      <c r="H65" s="48"/>
      <c r="I65" s="49"/>
      <c r="J65" s="52"/>
      <c r="K65" s="48"/>
      <c r="L65" s="53"/>
    </row>
    <row r="66" spans="7:12" ht="11.25">
      <c r="G66" s="52"/>
      <c r="H66" s="48"/>
      <c r="I66" s="49"/>
      <c r="J66" s="52"/>
      <c r="K66" s="48"/>
      <c r="L66" s="53"/>
    </row>
  </sheetData>
  <mergeCells count="3">
    <mergeCell ref="C5:F5"/>
    <mergeCell ref="H5:K5"/>
    <mergeCell ref="B35:I35"/>
  </mergeCells>
  <printOptions horizontalCentered="1"/>
  <pageMargins left="0.3937007874015748" right="0.3937007874015748" top="0.984251968503937" bottom="0.984251968503937" header="0.5118110236220472" footer="0.5118110236220472"/>
  <pageSetup horizontalDpi="600" verticalDpi="600" orientation="portrait" paperSize="9" scale="83" r:id="rId1"/>
  <ignoredErrors>
    <ignoredError sqref="A35" numberStoredAsText="1"/>
  </ignoredErrors>
</worksheet>
</file>

<file path=xl/worksheets/sheet3.xml><?xml version="1.0" encoding="utf-8"?>
<worksheet xmlns="http://schemas.openxmlformats.org/spreadsheetml/2006/main" xmlns:r="http://schemas.openxmlformats.org/officeDocument/2006/relationships">
  <dimension ref="A2:G47"/>
  <sheetViews>
    <sheetView showGridLines="0" workbookViewId="0" topLeftCell="A1">
      <selection activeCell="J41" sqref="J41"/>
    </sheetView>
  </sheetViews>
  <sheetFormatPr defaultColWidth="9.140625" defaultRowHeight="12.75"/>
  <cols>
    <col min="1" max="1" width="3.8515625" style="0" customWidth="1"/>
    <col min="2" max="2" width="45.8515625" style="0" customWidth="1"/>
    <col min="5" max="5" width="2.7109375" style="0" customWidth="1"/>
    <col min="6" max="6" width="9.140625" style="232" customWidth="1"/>
  </cols>
  <sheetData>
    <row r="2" spans="1:7" ht="25.5">
      <c r="A2" s="159" t="s">
        <v>100</v>
      </c>
      <c r="B2" s="159"/>
      <c r="C2" s="159"/>
      <c r="D2" s="159"/>
      <c r="E2" s="159"/>
      <c r="F2" s="230"/>
      <c r="G2" s="225"/>
    </row>
    <row r="3" spans="1:7" ht="18">
      <c r="A3" s="274"/>
      <c r="B3" s="274"/>
      <c r="C3" s="274"/>
      <c r="D3" s="274"/>
      <c r="E3" s="281"/>
      <c r="F3" s="281"/>
      <c r="G3" s="217"/>
    </row>
    <row r="4" spans="1:7" ht="15.75">
      <c r="A4" s="267" t="s">
        <v>149</v>
      </c>
      <c r="B4" s="160"/>
      <c r="C4" s="160"/>
      <c r="D4" s="160"/>
      <c r="E4" s="224"/>
      <c r="F4" s="231"/>
      <c r="G4" s="217"/>
    </row>
    <row r="5" spans="1:7" ht="16.5" thickBot="1">
      <c r="A5" s="145"/>
      <c r="B5" s="145"/>
      <c r="C5" s="146"/>
      <c r="D5" s="145"/>
      <c r="E5" s="279"/>
      <c r="F5" s="279"/>
      <c r="G5" s="217"/>
    </row>
    <row r="6" spans="1:7" ht="27">
      <c r="A6" s="218"/>
      <c r="B6" s="218"/>
      <c r="C6" s="148" t="s">
        <v>13</v>
      </c>
      <c r="D6" s="149" t="s">
        <v>14</v>
      </c>
      <c r="E6" s="280" t="s">
        <v>101</v>
      </c>
      <c r="F6" s="280"/>
      <c r="G6" s="217"/>
    </row>
    <row r="7" spans="1:7" ht="16.5" thickBot="1">
      <c r="A7" s="219"/>
      <c r="B7" s="219"/>
      <c r="C7" s="171" t="s">
        <v>21</v>
      </c>
      <c r="D7" s="175" t="s">
        <v>21</v>
      </c>
      <c r="E7" s="282" t="s">
        <v>66</v>
      </c>
      <c r="F7" s="282"/>
      <c r="G7" s="217"/>
    </row>
    <row r="8" spans="1:7" ht="16.5" thickBot="1">
      <c r="A8" s="283" t="s">
        <v>67</v>
      </c>
      <c r="B8" s="283"/>
      <c r="C8" s="220"/>
      <c r="D8" s="153"/>
      <c r="E8" s="284"/>
      <c r="F8" s="284"/>
      <c r="G8" s="217"/>
    </row>
    <row r="9" spans="1:7" ht="15.75">
      <c r="A9" s="151" t="s">
        <v>22</v>
      </c>
      <c r="B9" s="152" t="s">
        <v>68</v>
      </c>
      <c r="C9" s="184">
        <v>1534</v>
      </c>
      <c r="D9" s="187">
        <v>1107</v>
      </c>
      <c r="E9" s="285">
        <v>38.6</v>
      </c>
      <c r="F9" s="285"/>
      <c r="G9" s="217"/>
    </row>
    <row r="10" spans="1:7" ht="15.75" customHeight="1">
      <c r="A10" s="151" t="s">
        <v>23</v>
      </c>
      <c r="B10" s="152" t="s">
        <v>69</v>
      </c>
      <c r="C10" s="184">
        <v>80437</v>
      </c>
      <c r="D10" s="187">
        <v>77402</v>
      </c>
      <c r="E10" s="286">
        <v>3.9</v>
      </c>
      <c r="F10" s="286"/>
      <c r="G10" s="217"/>
    </row>
    <row r="11" spans="1:7" ht="15.75">
      <c r="A11" s="151" t="s">
        <v>25</v>
      </c>
      <c r="B11" s="151" t="s">
        <v>70</v>
      </c>
      <c r="C11" s="184">
        <v>2872</v>
      </c>
      <c r="D11" s="187">
        <v>2535</v>
      </c>
      <c r="E11" s="287">
        <v>13.3</v>
      </c>
      <c r="F11" s="287"/>
      <c r="G11" s="217"/>
    </row>
    <row r="12" spans="1:7" ht="15.75">
      <c r="A12" s="151" t="s">
        <v>27</v>
      </c>
      <c r="B12" s="151" t="s">
        <v>71</v>
      </c>
      <c r="C12" s="184">
        <v>30058</v>
      </c>
      <c r="D12" s="187">
        <v>28836</v>
      </c>
      <c r="E12" s="287">
        <v>4.2</v>
      </c>
      <c r="F12" s="287"/>
      <c r="G12" s="217"/>
    </row>
    <row r="13" spans="1:7" ht="15.75">
      <c r="A13" s="151" t="s">
        <v>29</v>
      </c>
      <c r="B13" s="151" t="s">
        <v>10</v>
      </c>
      <c r="C13" s="184">
        <v>157800</v>
      </c>
      <c r="D13" s="187">
        <v>139507</v>
      </c>
      <c r="E13" s="287">
        <v>13.1</v>
      </c>
      <c r="F13" s="287"/>
      <c r="G13" s="217"/>
    </row>
    <row r="14" spans="1:7" ht="15.75">
      <c r="A14" s="151" t="s">
        <v>31</v>
      </c>
      <c r="B14" s="151" t="s">
        <v>72</v>
      </c>
      <c r="C14" s="184">
        <v>1020</v>
      </c>
      <c r="D14" s="187">
        <v>435</v>
      </c>
      <c r="E14" s="287">
        <v>134.5</v>
      </c>
      <c r="F14" s="287"/>
      <c r="G14" s="217"/>
    </row>
    <row r="15" spans="1:7" ht="15.75" customHeight="1">
      <c r="A15" s="152" t="s">
        <v>34</v>
      </c>
      <c r="B15" s="152" t="s">
        <v>103</v>
      </c>
      <c r="C15" s="228" t="s">
        <v>104</v>
      </c>
      <c r="D15" s="229" t="s">
        <v>104</v>
      </c>
      <c r="E15" s="287" t="s">
        <v>32</v>
      </c>
      <c r="F15" s="287"/>
      <c r="G15" s="217"/>
    </row>
    <row r="16" spans="1:7" ht="15.75">
      <c r="A16" s="151" t="s">
        <v>36</v>
      </c>
      <c r="B16" s="151" t="s">
        <v>105</v>
      </c>
      <c r="C16" s="184">
        <v>893</v>
      </c>
      <c r="D16" s="187">
        <v>819</v>
      </c>
      <c r="E16" s="287">
        <v>9</v>
      </c>
      <c r="F16" s="287"/>
      <c r="G16" s="217"/>
    </row>
    <row r="17" spans="1:7" ht="15.75">
      <c r="A17" s="151" t="s">
        <v>39</v>
      </c>
      <c r="B17" s="151" t="s">
        <v>106</v>
      </c>
      <c r="C17" s="184">
        <v>46</v>
      </c>
      <c r="D17" s="187">
        <v>29</v>
      </c>
      <c r="E17" s="287">
        <v>58.6</v>
      </c>
      <c r="F17" s="287"/>
      <c r="G17" s="217"/>
    </row>
    <row r="18" spans="1:7" ht="15.75">
      <c r="A18" s="151" t="s">
        <v>41</v>
      </c>
      <c r="B18" s="151" t="s">
        <v>76</v>
      </c>
      <c r="C18" s="184">
        <v>2951</v>
      </c>
      <c r="D18" s="187">
        <v>2177</v>
      </c>
      <c r="E18" s="287">
        <v>35.6</v>
      </c>
      <c r="F18" s="287"/>
      <c r="G18" s="217"/>
    </row>
    <row r="19" spans="1:7" ht="15.75">
      <c r="A19" s="151" t="s">
        <v>43</v>
      </c>
      <c r="B19" s="151" t="s">
        <v>77</v>
      </c>
      <c r="C19" s="184">
        <v>2023</v>
      </c>
      <c r="D19" s="187">
        <v>756</v>
      </c>
      <c r="E19" s="287">
        <v>167.6</v>
      </c>
      <c r="F19" s="287"/>
      <c r="G19" s="217"/>
    </row>
    <row r="20" spans="1:7" ht="15.75">
      <c r="A20" s="151" t="s">
        <v>46</v>
      </c>
      <c r="B20" s="151" t="s">
        <v>78</v>
      </c>
      <c r="C20" s="184">
        <v>282</v>
      </c>
      <c r="D20" s="187">
        <v>252</v>
      </c>
      <c r="E20" s="287">
        <v>11.9</v>
      </c>
      <c r="F20" s="287"/>
      <c r="G20" s="217"/>
    </row>
    <row r="21" spans="1:7" ht="15.75">
      <c r="A21" s="151" t="s">
        <v>48</v>
      </c>
      <c r="B21" s="151" t="s">
        <v>3</v>
      </c>
      <c r="C21" s="184">
        <v>2690</v>
      </c>
      <c r="D21" s="187">
        <v>2728</v>
      </c>
      <c r="E21" s="287">
        <v>-1.4</v>
      </c>
      <c r="F21" s="287"/>
      <c r="G21" s="217"/>
    </row>
    <row r="22" spans="1:7" ht="15.75">
      <c r="A22" s="151" t="s">
        <v>50</v>
      </c>
      <c r="B22" s="151" t="s">
        <v>107</v>
      </c>
      <c r="C22" s="184">
        <v>176</v>
      </c>
      <c r="D22" s="187">
        <v>220</v>
      </c>
      <c r="E22" s="287">
        <v>-20</v>
      </c>
      <c r="F22" s="287"/>
      <c r="G22" s="217"/>
    </row>
    <row r="23" spans="1:7" ht="16.5" thickBot="1">
      <c r="A23" s="151" t="s">
        <v>52</v>
      </c>
      <c r="B23" s="153" t="s">
        <v>4</v>
      </c>
      <c r="C23" s="185">
        <v>5769</v>
      </c>
      <c r="D23" s="188">
        <v>6455</v>
      </c>
      <c r="E23" s="288">
        <v>-10.6</v>
      </c>
      <c r="F23" s="288"/>
      <c r="G23" s="217"/>
    </row>
    <row r="24" spans="1:7" ht="16.5" thickBot="1">
      <c r="A24" s="289" t="s">
        <v>80</v>
      </c>
      <c r="B24" s="289"/>
      <c r="C24" s="186">
        <v>288551</v>
      </c>
      <c r="D24" s="191">
        <v>263258</v>
      </c>
      <c r="E24" s="290">
        <v>9.6</v>
      </c>
      <c r="F24" s="290"/>
      <c r="G24" s="217"/>
    </row>
    <row r="25" spans="1:7" ht="27.75" customHeight="1" thickBot="1">
      <c r="A25" s="283" t="s">
        <v>108</v>
      </c>
      <c r="B25" s="283"/>
      <c r="C25" s="226"/>
      <c r="D25" s="227"/>
      <c r="E25" s="291"/>
      <c r="F25" s="291"/>
      <c r="G25" s="217"/>
    </row>
    <row r="26" spans="1:7" ht="15.75">
      <c r="A26" s="151" t="s">
        <v>22</v>
      </c>
      <c r="B26" s="151" t="s">
        <v>5</v>
      </c>
      <c r="C26" s="184">
        <v>38913</v>
      </c>
      <c r="D26" s="187">
        <v>35682</v>
      </c>
      <c r="E26" s="285">
        <v>9.1</v>
      </c>
      <c r="F26" s="285"/>
      <c r="G26" s="217"/>
    </row>
    <row r="27" spans="1:7" ht="15.75">
      <c r="A27" s="151" t="s">
        <v>23</v>
      </c>
      <c r="B27" s="151" t="s">
        <v>11</v>
      </c>
      <c r="C27" s="184">
        <v>105493</v>
      </c>
      <c r="D27" s="187">
        <v>92306</v>
      </c>
      <c r="E27" s="287">
        <v>14.3</v>
      </c>
      <c r="F27" s="287"/>
      <c r="G27" s="217"/>
    </row>
    <row r="28" spans="1:7" ht="15.75">
      <c r="A28" s="151" t="s">
        <v>25</v>
      </c>
      <c r="B28" s="151" t="s">
        <v>12</v>
      </c>
      <c r="C28" s="184">
        <v>55914</v>
      </c>
      <c r="D28" s="187">
        <v>46985</v>
      </c>
      <c r="E28" s="287">
        <v>19</v>
      </c>
      <c r="F28" s="287"/>
      <c r="G28" s="217"/>
    </row>
    <row r="29" spans="1:7" ht="15.75">
      <c r="A29" s="151" t="s">
        <v>27</v>
      </c>
      <c r="B29" s="151" t="s">
        <v>6</v>
      </c>
      <c r="C29" s="184">
        <v>9664</v>
      </c>
      <c r="D29" s="187">
        <v>11342</v>
      </c>
      <c r="E29" s="287">
        <v>-14.8</v>
      </c>
      <c r="F29" s="287"/>
      <c r="G29" s="217"/>
    </row>
    <row r="30" spans="1:7" ht="15.75">
      <c r="A30" s="151" t="s">
        <v>29</v>
      </c>
      <c r="B30" s="151" t="s">
        <v>109</v>
      </c>
      <c r="C30" s="184">
        <v>26157</v>
      </c>
      <c r="D30" s="187">
        <v>25939</v>
      </c>
      <c r="E30" s="287">
        <v>0.8</v>
      </c>
      <c r="F30" s="287"/>
      <c r="G30" s="217"/>
    </row>
    <row r="31" spans="1:7" ht="15.75">
      <c r="A31" s="151" t="s">
        <v>31</v>
      </c>
      <c r="B31" s="151" t="s">
        <v>72</v>
      </c>
      <c r="C31" s="184">
        <v>1019</v>
      </c>
      <c r="D31" s="187">
        <v>730</v>
      </c>
      <c r="E31" s="287">
        <v>39.6</v>
      </c>
      <c r="F31" s="287"/>
      <c r="G31" s="217"/>
    </row>
    <row r="32" spans="1:7" ht="15.75" customHeight="1">
      <c r="A32" s="151" t="s">
        <v>34</v>
      </c>
      <c r="B32" s="152" t="s">
        <v>110</v>
      </c>
      <c r="C32" s="184">
        <v>-97</v>
      </c>
      <c r="D32" s="187">
        <v>-35</v>
      </c>
      <c r="E32" s="287">
        <v>177.1</v>
      </c>
      <c r="F32" s="287"/>
      <c r="G32" s="217"/>
    </row>
    <row r="33" spans="1:7" ht="15.75">
      <c r="A33" s="151" t="s">
        <v>36</v>
      </c>
      <c r="B33" s="151" t="s">
        <v>7</v>
      </c>
      <c r="C33" s="184">
        <v>969</v>
      </c>
      <c r="D33" s="187">
        <v>860</v>
      </c>
      <c r="E33" s="287">
        <v>12.7</v>
      </c>
      <c r="F33" s="287"/>
      <c r="G33" s="217"/>
    </row>
    <row r="34" spans="1:7" ht="15.75">
      <c r="A34" s="151" t="s">
        <v>39</v>
      </c>
      <c r="B34" s="151" t="s">
        <v>111</v>
      </c>
      <c r="C34" s="184">
        <v>165</v>
      </c>
      <c r="D34" s="187">
        <v>164</v>
      </c>
      <c r="E34" s="287">
        <v>0.6</v>
      </c>
      <c r="F34" s="287"/>
      <c r="G34" s="217"/>
    </row>
    <row r="35" spans="1:7" ht="17.25" customHeight="1">
      <c r="A35" s="151" t="s">
        <v>41</v>
      </c>
      <c r="B35" s="223" t="s">
        <v>85</v>
      </c>
      <c r="C35" s="184">
        <v>9949</v>
      </c>
      <c r="D35" s="187">
        <v>10573</v>
      </c>
      <c r="E35" s="287">
        <v>-5.9</v>
      </c>
      <c r="F35" s="287"/>
      <c r="G35" s="217"/>
    </row>
    <row r="36" spans="1:7" ht="15.75">
      <c r="A36" s="151" t="s">
        <v>43</v>
      </c>
      <c r="B36" s="151" t="s">
        <v>86</v>
      </c>
      <c r="C36" s="184">
        <v>3274</v>
      </c>
      <c r="D36" s="187">
        <v>2883</v>
      </c>
      <c r="E36" s="287">
        <v>13.6</v>
      </c>
      <c r="F36" s="287"/>
      <c r="G36" s="217"/>
    </row>
    <row r="37" spans="1:7" ht="15.75">
      <c r="A37" s="151" t="s">
        <v>46</v>
      </c>
      <c r="B37" s="151" t="s">
        <v>8</v>
      </c>
      <c r="C37" s="184">
        <v>22540</v>
      </c>
      <c r="D37" s="187">
        <v>22113</v>
      </c>
      <c r="E37" s="287">
        <v>1.9</v>
      </c>
      <c r="F37" s="287"/>
      <c r="G37" s="217"/>
    </row>
    <row r="38" spans="1:7" ht="15.75">
      <c r="A38" s="151" t="s">
        <v>48</v>
      </c>
      <c r="B38" s="151" t="s">
        <v>2</v>
      </c>
      <c r="C38" s="184">
        <v>253</v>
      </c>
      <c r="D38" s="187">
        <v>233</v>
      </c>
      <c r="E38" s="287">
        <v>8.6</v>
      </c>
      <c r="F38" s="287"/>
      <c r="G38" s="217"/>
    </row>
    <row r="39" spans="1:7" ht="16.5" thickBot="1">
      <c r="A39" s="151" t="s">
        <v>50</v>
      </c>
      <c r="B39" s="153" t="s">
        <v>87</v>
      </c>
      <c r="C39" s="185">
        <v>14338</v>
      </c>
      <c r="D39" s="188">
        <v>13483</v>
      </c>
      <c r="E39" s="288">
        <v>6.3</v>
      </c>
      <c r="F39" s="288"/>
      <c r="G39" s="217"/>
    </row>
    <row r="40" spans="1:7" ht="16.5" thickBot="1">
      <c r="A40" s="289" t="s">
        <v>112</v>
      </c>
      <c r="B40" s="289"/>
      <c r="C40" s="186">
        <v>288551</v>
      </c>
      <c r="D40" s="191">
        <v>263258</v>
      </c>
      <c r="E40" s="290">
        <v>9.6</v>
      </c>
      <c r="F40" s="290"/>
      <c r="G40" s="217"/>
    </row>
    <row r="42" spans="1:5" ht="36" customHeight="1">
      <c r="A42" s="268" t="s">
        <v>140</v>
      </c>
      <c r="B42" s="292" t="s">
        <v>142</v>
      </c>
      <c r="C42" s="292"/>
      <c r="D42" s="292"/>
      <c r="E42" s="292"/>
    </row>
    <row r="43" spans="2:4" ht="42.75" customHeight="1">
      <c r="B43" s="293" t="s">
        <v>143</v>
      </c>
      <c r="C43" s="293"/>
      <c r="D43" s="293"/>
    </row>
    <row r="44" spans="2:4" ht="12.75">
      <c r="B44" s="151" t="s">
        <v>10</v>
      </c>
      <c r="D44" s="221" t="s">
        <v>144</v>
      </c>
    </row>
    <row r="45" spans="2:4" ht="12.75">
      <c r="B45" s="151" t="s">
        <v>77</v>
      </c>
      <c r="D45" s="221" t="s">
        <v>145</v>
      </c>
    </row>
    <row r="46" spans="2:4" ht="12.75">
      <c r="B46" s="151" t="s">
        <v>11</v>
      </c>
      <c r="D46" s="221" t="s">
        <v>146</v>
      </c>
    </row>
    <row r="47" spans="2:4" ht="12.75">
      <c r="B47" s="151" t="s">
        <v>12</v>
      </c>
      <c r="D47" s="221" t="s">
        <v>147</v>
      </c>
    </row>
  </sheetData>
  <mergeCells count="44">
    <mergeCell ref="B42:E42"/>
    <mergeCell ref="B43:D43"/>
    <mergeCell ref="A40:B40"/>
    <mergeCell ref="E40:F40"/>
    <mergeCell ref="E27:F27"/>
    <mergeCell ref="E26:F26"/>
    <mergeCell ref="E36:F36"/>
    <mergeCell ref="E37:F37"/>
    <mergeCell ref="E28:F28"/>
    <mergeCell ref="E29:F29"/>
    <mergeCell ref="E30:F30"/>
    <mergeCell ref="E31:F31"/>
    <mergeCell ref="E38:F38"/>
    <mergeCell ref="E39:F39"/>
    <mergeCell ref="E32:F32"/>
    <mergeCell ref="E33:F33"/>
    <mergeCell ref="E34:F34"/>
    <mergeCell ref="E35:F35"/>
    <mergeCell ref="A25:B25"/>
    <mergeCell ref="E22:F22"/>
    <mergeCell ref="E23:F23"/>
    <mergeCell ref="A24:B24"/>
    <mergeCell ref="E24:F24"/>
    <mergeCell ref="E25:F25"/>
    <mergeCell ref="E18:F18"/>
    <mergeCell ref="E19:F19"/>
    <mergeCell ref="E20:F20"/>
    <mergeCell ref="E21:F21"/>
    <mergeCell ref="E14:F14"/>
    <mergeCell ref="E15:F15"/>
    <mergeCell ref="E16:F16"/>
    <mergeCell ref="E17:F17"/>
    <mergeCell ref="E10:F10"/>
    <mergeCell ref="E11:F11"/>
    <mergeCell ref="E12:F12"/>
    <mergeCell ref="E13:F13"/>
    <mergeCell ref="E7:F7"/>
    <mergeCell ref="A8:B8"/>
    <mergeCell ref="E8:F8"/>
    <mergeCell ref="E9:F9"/>
    <mergeCell ref="E5:F5"/>
    <mergeCell ref="E6:F6"/>
    <mergeCell ref="A3:D3"/>
    <mergeCell ref="E3:F3"/>
  </mergeCells>
  <printOptions/>
  <pageMargins left="0.75" right="0.75" top="1" bottom="1" header="0.5" footer="0.5"/>
  <pageSetup horizontalDpi="600" verticalDpi="600" orientation="portrait" paperSize="9" scale="89" r:id="rId1"/>
  <ignoredErrors>
    <ignoredError sqref="A42" numberStoredAsText="1"/>
  </ignoredErrors>
</worksheet>
</file>

<file path=xl/worksheets/sheet4.xml><?xml version="1.0" encoding="utf-8"?>
<worksheet xmlns="http://schemas.openxmlformats.org/spreadsheetml/2006/main" xmlns:r="http://schemas.openxmlformats.org/officeDocument/2006/relationships">
  <dimension ref="A2:H49"/>
  <sheetViews>
    <sheetView showGridLines="0" workbookViewId="0" topLeftCell="A1">
      <selection activeCell="A2" sqref="A2"/>
    </sheetView>
  </sheetViews>
  <sheetFormatPr defaultColWidth="9.140625" defaultRowHeight="12.75"/>
  <cols>
    <col min="1" max="1" width="46.140625" style="0" customWidth="1"/>
    <col min="5" max="5" width="6.00390625" style="0" customWidth="1"/>
    <col min="6" max="6" width="5.140625" style="0" customWidth="1"/>
  </cols>
  <sheetData>
    <row r="2" spans="1:8" ht="25.5">
      <c r="A2" s="159" t="s">
        <v>100</v>
      </c>
      <c r="B2" s="159"/>
      <c r="C2" s="159"/>
      <c r="D2" s="159"/>
      <c r="E2" s="159"/>
      <c r="F2" s="225"/>
      <c r="G2" s="225"/>
      <c r="H2" s="217"/>
    </row>
    <row r="3" spans="1:8" ht="18">
      <c r="A3" s="233"/>
      <c r="B3" s="234"/>
      <c r="C3" s="221"/>
      <c r="D3" s="235"/>
      <c r="E3" s="294"/>
      <c r="F3" s="294"/>
      <c r="G3" s="295"/>
      <c r="H3" s="295"/>
    </row>
    <row r="4" spans="1:8" ht="13.5">
      <c r="A4" s="296" t="s">
        <v>150</v>
      </c>
      <c r="B4" s="296"/>
      <c r="C4" s="296"/>
      <c r="D4" s="296"/>
      <c r="E4" s="296"/>
      <c r="F4" s="296"/>
      <c r="G4" s="296"/>
      <c r="H4" s="296"/>
    </row>
    <row r="5" spans="1:8" ht="16.5" thickBot="1">
      <c r="A5" s="297"/>
      <c r="B5" s="297"/>
      <c r="C5" s="297"/>
      <c r="D5" s="297"/>
      <c r="E5" s="297"/>
      <c r="F5" s="297"/>
      <c r="G5" s="297"/>
      <c r="H5" s="297"/>
    </row>
    <row r="6" spans="1:8" ht="18.75" thickBot="1">
      <c r="A6" s="236"/>
      <c r="B6" s="237" t="s">
        <v>113</v>
      </c>
      <c r="C6" s="237" t="s">
        <v>114</v>
      </c>
      <c r="D6" s="237" t="s">
        <v>115</v>
      </c>
      <c r="E6" s="298" t="s">
        <v>116</v>
      </c>
      <c r="F6" s="298"/>
      <c r="G6" s="299"/>
      <c r="H6" s="299"/>
    </row>
    <row r="7" spans="1:8" ht="12.75">
      <c r="A7" s="238" t="s">
        <v>117</v>
      </c>
      <c r="B7" s="222"/>
      <c r="C7" s="222"/>
      <c r="D7" s="222"/>
      <c r="E7" s="300"/>
      <c r="F7" s="300"/>
      <c r="G7" s="301"/>
      <c r="H7" s="301"/>
    </row>
    <row r="8" spans="1:8" ht="12.75">
      <c r="A8" s="245">
        <v>2006</v>
      </c>
      <c r="B8" s="249">
        <v>7068</v>
      </c>
      <c r="C8" s="247">
        <v>1384</v>
      </c>
      <c r="D8" s="247">
        <v>646</v>
      </c>
      <c r="E8" s="302">
        <v>9098</v>
      </c>
      <c r="F8" s="302"/>
      <c r="G8" s="303"/>
      <c r="H8" s="303"/>
    </row>
    <row r="9" spans="1:8" ht="12.75">
      <c r="A9" s="151" t="s">
        <v>118</v>
      </c>
      <c r="B9" s="249">
        <v>6579</v>
      </c>
      <c r="C9" s="247">
        <v>1271</v>
      </c>
      <c r="D9" s="247">
        <v>351</v>
      </c>
      <c r="E9" s="302">
        <v>8201</v>
      </c>
      <c r="F9" s="302"/>
      <c r="G9" s="303"/>
      <c r="H9" s="303"/>
    </row>
    <row r="10" spans="1:8" ht="12.75">
      <c r="A10" s="151" t="s">
        <v>119</v>
      </c>
      <c r="B10" s="250">
        <v>7.4</v>
      </c>
      <c r="C10" s="247">
        <v>8.9</v>
      </c>
      <c r="D10" s="247">
        <v>84</v>
      </c>
      <c r="E10" s="287">
        <v>10.9</v>
      </c>
      <c r="F10" s="287"/>
      <c r="G10" s="303"/>
      <c r="H10" s="303"/>
    </row>
    <row r="11" spans="1:8" ht="12.75">
      <c r="A11" s="238" t="s">
        <v>120</v>
      </c>
      <c r="B11" s="248"/>
      <c r="C11" s="248"/>
      <c r="D11" s="248"/>
      <c r="E11" s="304"/>
      <c r="F11" s="304"/>
      <c r="G11" s="303"/>
      <c r="H11" s="303"/>
    </row>
    <row r="12" spans="1:8" ht="12.75">
      <c r="A12" s="245">
        <v>2006</v>
      </c>
      <c r="B12" s="249">
        <v>2764</v>
      </c>
      <c r="C12" s="247">
        <v>742</v>
      </c>
      <c r="D12" s="247">
        <v>84</v>
      </c>
      <c r="E12" s="302">
        <v>3590</v>
      </c>
      <c r="F12" s="302"/>
      <c r="G12" s="305"/>
      <c r="H12" s="305"/>
    </row>
    <row r="13" spans="1:8" ht="12.75">
      <c r="A13" s="151" t="s">
        <v>118</v>
      </c>
      <c r="B13" s="249">
        <v>2416</v>
      </c>
      <c r="C13" s="247">
        <v>710</v>
      </c>
      <c r="D13" s="247">
        <v>-172</v>
      </c>
      <c r="E13" s="302">
        <v>2954</v>
      </c>
      <c r="F13" s="302"/>
      <c r="G13" s="305"/>
      <c r="H13" s="305"/>
    </row>
    <row r="14" spans="1:8" ht="12.75">
      <c r="A14" s="151" t="s">
        <v>119</v>
      </c>
      <c r="B14" s="250">
        <v>14.4</v>
      </c>
      <c r="C14" s="247">
        <v>4.5</v>
      </c>
      <c r="D14" s="247" t="s">
        <v>74</v>
      </c>
      <c r="E14" s="287">
        <v>21.5</v>
      </c>
      <c r="F14" s="287"/>
      <c r="G14" s="305"/>
      <c r="H14" s="305"/>
    </row>
    <row r="15" spans="1:8" ht="12.75">
      <c r="A15" s="238" t="s">
        <v>121</v>
      </c>
      <c r="B15" s="248"/>
      <c r="C15" s="248"/>
      <c r="D15" s="248"/>
      <c r="E15" s="304"/>
      <c r="F15" s="304"/>
      <c r="G15" s="303"/>
      <c r="H15" s="303"/>
    </row>
    <row r="16" spans="1:8" ht="12.75">
      <c r="A16" s="245">
        <v>2006</v>
      </c>
      <c r="B16" s="249">
        <v>1647</v>
      </c>
      <c r="C16" s="247">
        <v>509</v>
      </c>
      <c r="D16" s="247">
        <v>-8</v>
      </c>
      <c r="E16" s="302">
        <v>2148</v>
      </c>
      <c r="F16" s="302"/>
      <c r="G16" s="305"/>
      <c r="H16" s="305"/>
    </row>
    <row r="17" spans="1:8" ht="12.75">
      <c r="A17" s="151" t="s">
        <v>118</v>
      </c>
      <c r="B17" s="249">
        <v>1591</v>
      </c>
      <c r="C17" s="247">
        <v>457</v>
      </c>
      <c r="D17" s="247">
        <v>-65</v>
      </c>
      <c r="E17" s="302">
        <v>1983</v>
      </c>
      <c r="F17" s="302"/>
      <c r="G17" s="303"/>
      <c r="H17" s="303"/>
    </row>
    <row r="18" spans="1:8" ht="12.75">
      <c r="A18" s="151" t="s">
        <v>119</v>
      </c>
      <c r="B18" s="250">
        <v>3.5</v>
      </c>
      <c r="C18" s="247">
        <v>11.4</v>
      </c>
      <c r="D18" s="247">
        <v>-87.7</v>
      </c>
      <c r="E18" s="287">
        <v>8.3</v>
      </c>
      <c r="F18" s="287"/>
      <c r="G18" s="303"/>
      <c r="H18" s="303"/>
    </row>
    <row r="19" spans="1:8" ht="12.75">
      <c r="A19" s="238" t="s">
        <v>122</v>
      </c>
      <c r="B19" s="248"/>
      <c r="C19" s="248"/>
      <c r="D19" s="248"/>
      <c r="E19" s="304"/>
      <c r="F19" s="304"/>
      <c r="G19" s="303"/>
      <c r="H19" s="303"/>
    </row>
    <row r="20" spans="1:8" ht="12.75">
      <c r="A20" s="246">
        <v>39082</v>
      </c>
      <c r="B20" s="249">
        <v>163626</v>
      </c>
      <c r="C20" s="247">
        <v>9252</v>
      </c>
      <c r="D20" s="247">
        <v>50946</v>
      </c>
      <c r="E20" s="302">
        <v>223824</v>
      </c>
      <c r="F20" s="302"/>
      <c r="G20" s="305"/>
      <c r="H20" s="305"/>
    </row>
    <row r="21" spans="1:8" ht="12.75">
      <c r="A21" s="151" t="s">
        <v>123</v>
      </c>
      <c r="B21" s="249">
        <v>156262</v>
      </c>
      <c r="C21" s="247">
        <v>9252</v>
      </c>
      <c r="D21" s="247">
        <v>50946</v>
      </c>
      <c r="E21" s="302">
        <v>216460</v>
      </c>
      <c r="F21" s="302"/>
      <c r="G21" s="305"/>
      <c r="H21" s="305"/>
    </row>
    <row r="22" spans="1:8" ht="12.75">
      <c r="A22" s="151" t="s">
        <v>124</v>
      </c>
      <c r="B22" s="249">
        <v>146007</v>
      </c>
      <c r="C22" s="247">
        <v>6460</v>
      </c>
      <c r="D22" s="247">
        <v>33301</v>
      </c>
      <c r="E22" s="302">
        <v>185768</v>
      </c>
      <c r="F22" s="302"/>
      <c r="G22" s="303"/>
      <c r="H22" s="303"/>
    </row>
    <row r="23" spans="1:8" ht="12.75">
      <c r="A23" s="151" t="s">
        <v>125</v>
      </c>
      <c r="B23" s="250">
        <v>12.1</v>
      </c>
      <c r="C23" s="247">
        <v>43.2</v>
      </c>
      <c r="D23" s="247">
        <v>53</v>
      </c>
      <c r="E23" s="287">
        <v>20.5</v>
      </c>
      <c r="F23" s="287"/>
      <c r="G23" s="303"/>
      <c r="H23" s="303"/>
    </row>
    <row r="24" spans="1:8" ht="12.75">
      <c r="A24" s="238" t="s">
        <v>126</v>
      </c>
      <c r="B24" s="247"/>
      <c r="C24" s="247"/>
      <c r="D24" s="247"/>
      <c r="E24" s="306"/>
      <c r="F24" s="306"/>
      <c r="G24" s="303"/>
      <c r="H24" s="303"/>
    </row>
    <row r="25" spans="1:8" ht="12.75">
      <c r="A25" s="246">
        <v>39082</v>
      </c>
      <c r="B25" s="249">
        <v>145034</v>
      </c>
      <c r="C25" s="247">
        <v>8252</v>
      </c>
      <c r="D25" s="247">
        <v>62603</v>
      </c>
      <c r="E25" s="302">
        <v>215889</v>
      </c>
      <c r="F25" s="302"/>
      <c r="G25" s="303"/>
      <c r="H25" s="303"/>
    </row>
    <row r="26" spans="1:8" ht="12.75">
      <c r="A26" s="151" t="s">
        <v>123</v>
      </c>
      <c r="B26" s="249">
        <v>138134</v>
      </c>
      <c r="C26" s="247">
        <v>8252</v>
      </c>
      <c r="D26" s="247">
        <v>62603</v>
      </c>
      <c r="E26" s="302">
        <v>208989</v>
      </c>
      <c r="F26" s="302"/>
      <c r="G26" s="303"/>
      <c r="H26" s="303"/>
    </row>
    <row r="27" spans="1:8" ht="12.75">
      <c r="A27" s="151" t="s">
        <v>124</v>
      </c>
      <c r="B27" s="249">
        <v>129607</v>
      </c>
      <c r="C27" s="247">
        <v>5780</v>
      </c>
      <c r="D27" s="247">
        <v>42567</v>
      </c>
      <c r="E27" s="302">
        <v>177954</v>
      </c>
      <c r="F27" s="302"/>
      <c r="G27" s="303"/>
      <c r="H27" s="303"/>
    </row>
    <row r="28" spans="1:8" ht="12.75">
      <c r="A28" s="151" t="s">
        <v>125</v>
      </c>
      <c r="B28" s="250">
        <v>11.9</v>
      </c>
      <c r="C28" s="247" t="s">
        <v>139</v>
      </c>
      <c r="D28" s="247">
        <v>47.1</v>
      </c>
      <c r="E28" s="287">
        <v>21.3</v>
      </c>
      <c r="F28" s="287"/>
      <c r="G28" s="303"/>
      <c r="H28" s="303"/>
    </row>
    <row r="29" spans="1:8" ht="14.25" customHeight="1">
      <c r="A29" s="239" t="s">
        <v>127</v>
      </c>
      <c r="B29" s="248"/>
      <c r="C29" s="248"/>
      <c r="D29" s="248"/>
      <c r="E29" s="304"/>
      <c r="F29" s="304"/>
      <c r="G29" s="303"/>
      <c r="H29" s="303"/>
    </row>
    <row r="30" spans="1:8" ht="12.75">
      <c r="A30" s="245">
        <v>2006</v>
      </c>
      <c r="B30" s="249">
        <v>7730</v>
      </c>
      <c r="C30" s="247">
        <v>1513</v>
      </c>
      <c r="D30" s="247">
        <v>2947</v>
      </c>
      <c r="E30" s="302">
        <v>12190</v>
      </c>
      <c r="F30" s="302"/>
      <c r="G30" s="303"/>
      <c r="H30" s="303"/>
    </row>
    <row r="31" spans="1:8" ht="12.75">
      <c r="A31" s="151" t="s">
        <v>118</v>
      </c>
      <c r="B31" s="249">
        <v>6913</v>
      </c>
      <c r="C31" s="247">
        <v>1333</v>
      </c>
      <c r="D31" s="247">
        <v>3254</v>
      </c>
      <c r="E31" s="302">
        <v>11500</v>
      </c>
      <c r="F31" s="302"/>
      <c r="G31" s="303"/>
      <c r="H31" s="303"/>
    </row>
    <row r="32" spans="1:8" ht="12.75">
      <c r="A32" s="151" t="s">
        <v>119</v>
      </c>
      <c r="B32" s="250">
        <v>11.8</v>
      </c>
      <c r="C32" s="247">
        <v>13.5</v>
      </c>
      <c r="D32" s="247">
        <v>-9.4</v>
      </c>
      <c r="E32" s="287">
        <v>6</v>
      </c>
      <c r="F32" s="287"/>
      <c r="G32" s="303"/>
      <c r="H32" s="303"/>
    </row>
    <row r="33" spans="1:8" ht="16.5" customHeight="1">
      <c r="A33" s="239" t="s">
        <v>128</v>
      </c>
      <c r="B33" s="247"/>
      <c r="C33" s="247"/>
      <c r="D33" s="247"/>
      <c r="E33" s="306"/>
      <c r="F33" s="306"/>
      <c r="G33" s="303"/>
      <c r="H33" s="303"/>
    </row>
    <row r="34" spans="1:8" ht="12.75">
      <c r="A34" s="245">
        <v>2006</v>
      </c>
      <c r="B34" s="250">
        <v>21.3</v>
      </c>
      <c r="C34" s="247">
        <v>33.6</v>
      </c>
      <c r="D34" s="247" t="s">
        <v>74</v>
      </c>
      <c r="E34" s="306">
        <v>17.6</v>
      </c>
      <c r="F34" s="306"/>
      <c r="G34" s="303"/>
      <c r="H34" s="303"/>
    </row>
    <row r="35" spans="1:8" ht="12.75">
      <c r="A35" s="151" t="s">
        <v>118</v>
      </c>
      <c r="B35" s="250">
        <v>23</v>
      </c>
      <c r="C35" s="247">
        <v>34.3</v>
      </c>
      <c r="D35" s="247" t="s">
        <v>74</v>
      </c>
      <c r="E35" s="306">
        <v>17.2</v>
      </c>
      <c r="F35" s="306"/>
      <c r="G35" s="303"/>
      <c r="H35" s="303"/>
    </row>
    <row r="36" spans="1:8" ht="12.75">
      <c r="A36" s="238" t="s">
        <v>129</v>
      </c>
      <c r="B36" s="247"/>
      <c r="C36" s="247"/>
      <c r="D36" s="247"/>
      <c r="E36" s="306"/>
      <c r="F36" s="306"/>
      <c r="G36" s="303"/>
      <c r="H36" s="303"/>
    </row>
    <row r="37" spans="1:8" ht="12.75">
      <c r="A37" s="246">
        <v>39082</v>
      </c>
      <c r="B37" s="249">
        <v>41659</v>
      </c>
      <c r="C37" s="247">
        <v>2850</v>
      </c>
      <c r="D37" s="247">
        <v>5562</v>
      </c>
      <c r="E37" s="302">
        <v>50071</v>
      </c>
      <c r="F37" s="302"/>
      <c r="G37" s="303"/>
      <c r="H37" s="303"/>
    </row>
    <row r="38" spans="1:8" ht="12.75">
      <c r="A38" s="151" t="s">
        <v>130</v>
      </c>
      <c r="B38" s="249">
        <v>34493</v>
      </c>
      <c r="C38" s="247">
        <v>2850</v>
      </c>
      <c r="D38" s="247">
        <v>5562</v>
      </c>
      <c r="E38" s="302">
        <v>42905</v>
      </c>
      <c r="F38" s="302"/>
      <c r="G38" s="303"/>
      <c r="H38" s="303"/>
    </row>
    <row r="39" spans="1:8" ht="12.75">
      <c r="A39" s="151" t="s">
        <v>124</v>
      </c>
      <c r="B39" s="249">
        <v>34106</v>
      </c>
      <c r="C39" s="247">
        <v>2609</v>
      </c>
      <c r="D39" s="247">
        <v>5611</v>
      </c>
      <c r="E39" s="302">
        <v>42326</v>
      </c>
      <c r="F39" s="302"/>
      <c r="G39" s="303"/>
      <c r="H39" s="303"/>
    </row>
    <row r="40" spans="1:8" ht="13.5" thickBot="1">
      <c r="A40" s="151" t="s">
        <v>125</v>
      </c>
      <c r="B40" s="250">
        <v>22.1</v>
      </c>
      <c r="C40" s="247">
        <v>9.2</v>
      </c>
      <c r="D40" s="247">
        <v>-0.9</v>
      </c>
      <c r="E40" s="287">
        <v>18.3</v>
      </c>
      <c r="F40" s="287"/>
      <c r="G40" s="303"/>
      <c r="H40" s="303"/>
    </row>
    <row r="41" spans="1:8" ht="12.75">
      <c r="A41" s="307" t="s">
        <v>131</v>
      </c>
      <c r="B41" s="307"/>
      <c r="C41" s="307"/>
      <c r="D41" s="307"/>
      <c r="E41" s="307"/>
      <c r="F41" s="307"/>
      <c r="G41" s="303"/>
      <c r="H41" s="303"/>
    </row>
    <row r="42" spans="1:8" ht="12.75">
      <c r="A42" s="251" t="s">
        <v>132</v>
      </c>
      <c r="B42" s="251"/>
      <c r="C42" s="251"/>
      <c r="D42" s="251"/>
      <c r="E42" s="251"/>
      <c r="F42" s="251"/>
      <c r="G42" s="252"/>
      <c r="H42" s="252"/>
    </row>
    <row r="43" spans="1:8" ht="12.75">
      <c r="A43" s="251" t="s">
        <v>133</v>
      </c>
      <c r="B43" s="251"/>
      <c r="C43" s="251"/>
      <c r="D43" s="251"/>
      <c r="E43" s="251"/>
      <c r="F43" s="251"/>
      <c r="G43" s="252"/>
      <c r="H43" s="252"/>
    </row>
    <row r="44" spans="1:8" ht="12.75">
      <c r="A44" s="308" t="s">
        <v>134</v>
      </c>
      <c r="B44" s="308"/>
      <c r="C44" s="308"/>
      <c r="D44" s="308"/>
      <c r="E44" s="308"/>
      <c r="F44" s="308"/>
      <c r="G44" s="308"/>
      <c r="H44" s="308"/>
    </row>
    <row r="45" spans="1:8" ht="12.75">
      <c r="A45" s="240" t="s">
        <v>135</v>
      </c>
      <c r="B45" s="221"/>
      <c r="C45" s="241"/>
      <c r="D45" s="242"/>
      <c r="E45" s="309"/>
      <c r="F45" s="309"/>
      <c r="G45" s="295"/>
      <c r="H45" s="295"/>
    </row>
    <row r="46" spans="1:8" ht="12.75">
      <c r="A46" s="308" t="s">
        <v>136</v>
      </c>
      <c r="B46" s="308"/>
      <c r="C46" s="308"/>
      <c r="D46" s="308"/>
      <c r="E46" s="308"/>
      <c r="F46" s="308"/>
      <c r="G46" s="308"/>
      <c r="H46" s="308"/>
    </row>
    <row r="47" spans="1:8" ht="12.75">
      <c r="A47" s="308" t="s">
        <v>137</v>
      </c>
      <c r="B47" s="308"/>
      <c r="C47" s="308"/>
      <c r="D47" s="308"/>
      <c r="E47" s="308"/>
      <c r="F47" s="308"/>
      <c r="G47" s="308"/>
      <c r="H47" s="308"/>
    </row>
    <row r="48" spans="1:8" ht="12.75">
      <c r="A48" s="240" t="s">
        <v>138</v>
      </c>
      <c r="B48" s="221"/>
      <c r="C48" s="241"/>
      <c r="D48" s="242"/>
      <c r="E48" s="309"/>
      <c r="F48" s="309"/>
      <c r="G48" s="295"/>
      <c r="H48" s="295"/>
    </row>
    <row r="49" spans="1:8" ht="12.75">
      <c r="A49" s="240"/>
      <c r="B49" s="243"/>
      <c r="C49" s="244"/>
      <c r="D49" s="242"/>
      <c r="E49" s="309"/>
      <c r="F49" s="309"/>
      <c r="G49" s="295"/>
      <c r="H49" s="295"/>
    </row>
  </sheetData>
  <mergeCells count="85">
    <mergeCell ref="A47:H47"/>
    <mergeCell ref="E48:F48"/>
    <mergeCell ref="G48:H48"/>
    <mergeCell ref="E49:F49"/>
    <mergeCell ref="G49:H49"/>
    <mergeCell ref="A44:H44"/>
    <mergeCell ref="E45:F45"/>
    <mergeCell ref="G45:H45"/>
    <mergeCell ref="A46:H46"/>
    <mergeCell ref="E38:F38"/>
    <mergeCell ref="G38:H38"/>
    <mergeCell ref="A41:F41"/>
    <mergeCell ref="G41:H41"/>
    <mergeCell ref="E39:F39"/>
    <mergeCell ref="G39:H39"/>
    <mergeCell ref="E40:F40"/>
    <mergeCell ref="G40:H40"/>
    <mergeCell ref="E36:F36"/>
    <mergeCell ref="G36:H36"/>
    <mergeCell ref="E37:F37"/>
    <mergeCell ref="G37:H37"/>
    <mergeCell ref="E34:F34"/>
    <mergeCell ref="G34:H34"/>
    <mergeCell ref="E35:F35"/>
    <mergeCell ref="G35:H35"/>
    <mergeCell ref="E32:F32"/>
    <mergeCell ref="G32:H32"/>
    <mergeCell ref="E33:F33"/>
    <mergeCell ref="G33:H33"/>
    <mergeCell ref="E30:F30"/>
    <mergeCell ref="G30:H30"/>
    <mergeCell ref="E31:F31"/>
    <mergeCell ref="G31:H31"/>
    <mergeCell ref="E28:F28"/>
    <mergeCell ref="G28:H28"/>
    <mergeCell ref="E29:F29"/>
    <mergeCell ref="G29:H29"/>
    <mergeCell ref="E26:F26"/>
    <mergeCell ref="G26:H26"/>
    <mergeCell ref="E27:F27"/>
    <mergeCell ref="G27:H27"/>
    <mergeCell ref="E24:F24"/>
    <mergeCell ref="G24:H24"/>
    <mergeCell ref="E25:F25"/>
    <mergeCell ref="G25:H25"/>
    <mergeCell ref="E22:F22"/>
    <mergeCell ref="G22:H22"/>
    <mergeCell ref="E23:F23"/>
    <mergeCell ref="G23:H23"/>
    <mergeCell ref="E20:F20"/>
    <mergeCell ref="G20:H20"/>
    <mergeCell ref="E21:F21"/>
    <mergeCell ref="G21:H21"/>
    <mergeCell ref="E18:F18"/>
    <mergeCell ref="G18:H18"/>
    <mergeCell ref="E19:F19"/>
    <mergeCell ref="G19:H19"/>
    <mergeCell ref="E16:F16"/>
    <mergeCell ref="G16:H16"/>
    <mergeCell ref="E17:F17"/>
    <mergeCell ref="G17:H17"/>
    <mergeCell ref="E14:F14"/>
    <mergeCell ref="G14:H14"/>
    <mergeCell ref="E15:F15"/>
    <mergeCell ref="G15:H15"/>
    <mergeCell ref="E12:F12"/>
    <mergeCell ref="G12:H12"/>
    <mergeCell ref="E13:F13"/>
    <mergeCell ref="G13:H13"/>
    <mergeCell ref="E10:F10"/>
    <mergeCell ref="G10:H10"/>
    <mergeCell ref="E11:F11"/>
    <mergeCell ref="G11:H11"/>
    <mergeCell ref="E8:F8"/>
    <mergeCell ref="G8:H8"/>
    <mergeCell ref="E9:F9"/>
    <mergeCell ref="G9:H9"/>
    <mergeCell ref="E6:F6"/>
    <mergeCell ref="G6:H6"/>
    <mergeCell ref="E7:F7"/>
    <mergeCell ref="G7:H7"/>
    <mergeCell ref="E3:F3"/>
    <mergeCell ref="G3:H3"/>
    <mergeCell ref="A4:H4"/>
    <mergeCell ref="A5:H5"/>
  </mergeCells>
  <printOptions/>
  <pageMargins left="0.75" right="0.75" top="1" bottom="1" header="0.5" footer="0.5"/>
  <pageSetup horizontalDpi="600" verticalDpi="600" orientation="portrait"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G33"/>
  <sheetViews>
    <sheetView showGridLines="0" workbookViewId="0" topLeftCell="A1">
      <selection activeCell="B27" sqref="B27"/>
    </sheetView>
  </sheetViews>
  <sheetFormatPr defaultColWidth="9.140625" defaultRowHeight="12.75"/>
  <cols>
    <col min="1" max="1" width="2.7109375" style="266" customWidth="1"/>
    <col min="2" max="2" width="47.7109375" style="105" customWidth="1"/>
    <col min="3" max="3" width="12.7109375" style="115" customWidth="1"/>
    <col min="4" max="4" width="12.7109375" style="64" customWidth="1"/>
    <col min="5" max="5" width="13.7109375" style="64" customWidth="1"/>
    <col min="6" max="6" width="3.7109375" style="67" customWidth="1"/>
    <col min="7" max="7" width="0.42578125" style="67" hidden="1" customWidth="1"/>
    <col min="8" max="16384" width="9.140625" style="67" customWidth="1"/>
  </cols>
  <sheetData>
    <row r="1" spans="1:5" s="59" customFormat="1" ht="17.25" customHeight="1">
      <c r="A1" s="202" t="s">
        <v>63</v>
      </c>
      <c r="E1" s="60"/>
    </row>
    <row r="2" spans="1:5" s="59" customFormat="1" ht="17.25" customHeight="1">
      <c r="A2" s="202"/>
      <c r="E2" s="60"/>
    </row>
    <row r="3" spans="1:5" s="63" customFormat="1" ht="18.75">
      <c r="A3" s="162" t="s">
        <v>151</v>
      </c>
      <c r="B3" s="62"/>
      <c r="C3" s="62"/>
      <c r="D3" s="61"/>
      <c r="E3" s="61"/>
    </row>
    <row r="4" spans="1:5" ht="8.25" customHeight="1">
      <c r="A4" s="255"/>
      <c r="B4" s="116"/>
      <c r="C4" s="66"/>
      <c r="D4" s="65"/>
      <c r="E4" s="65"/>
    </row>
    <row r="5" spans="1:7" s="72" customFormat="1" ht="27">
      <c r="A5" s="256"/>
      <c r="B5" s="68"/>
      <c r="C5" s="69" t="s">
        <v>64</v>
      </c>
      <c r="D5" s="70">
        <v>38717</v>
      </c>
      <c r="E5" s="71" t="s">
        <v>65</v>
      </c>
      <c r="G5" s="72" t="s">
        <v>90</v>
      </c>
    </row>
    <row r="6" spans="1:5" s="75" customFormat="1" ht="12" customHeight="1">
      <c r="A6" s="257"/>
      <c r="B6" s="73"/>
      <c r="C6" s="253" t="s">
        <v>20</v>
      </c>
      <c r="D6" s="254" t="s">
        <v>20</v>
      </c>
      <c r="E6" s="74" t="s">
        <v>91</v>
      </c>
    </row>
    <row r="7" spans="1:7" s="96" customFormat="1" ht="12.75" customHeight="1">
      <c r="A7" s="255" t="s">
        <v>22</v>
      </c>
      <c r="B7" s="106" t="s">
        <v>0</v>
      </c>
      <c r="C7" s="82">
        <v>1783</v>
      </c>
      <c r="D7" s="83">
        <v>1556</v>
      </c>
      <c r="E7" s="84">
        <f aca="true" t="shared" si="0" ref="E7:E13">IF((C7=D7),"-",IF(AND((C7*D7&gt;0),(C7/(D7+0.00001)&lt;3)),((C7/D7-1)*100),"n.s."))</f>
        <v>14.588688946015417</v>
      </c>
      <c r="G7" s="117"/>
    </row>
    <row r="8" spans="1:7" s="96" customFormat="1" ht="12.75" customHeight="1">
      <c r="A8" s="255" t="s">
        <v>23</v>
      </c>
      <c r="B8" s="106" t="s">
        <v>24</v>
      </c>
      <c r="C8" s="82">
        <v>1413</v>
      </c>
      <c r="D8" s="83">
        <v>1424</v>
      </c>
      <c r="E8" s="84">
        <f t="shared" si="0"/>
        <v>-0.77247191011236</v>
      </c>
      <c r="G8" s="117"/>
    </row>
    <row r="9" spans="1:7" s="96" customFormat="1" ht="21.75">
      <c r="A9" s="273" t="s">
        <v>25</v>
      </c>
      <c r="B9" s="118" t="s">
        <v>92</v>
      </c>
      <c r="C9" s="82">
        <v>21</v>
      </c>
      <c r="D9" s="83">
        <v>14</v>
      </c>
      <c r="E9" s="84">
        <f t="shared" si="0"/>
        <v>50</v>
      </c>
      <c r="G9" s="117"/>
    </row>
    <row r="10" spans="1:7" s="96" customFormat="1" ht="12.75" customHeight="1">
      <c r="A10" s="255" t="s">
        <v>27</v>
      </c>
      <c r="B10" s="106" t="s">
        <v>93</v>
      </c>
      <c r="C10" s="82">
        <v>1338</v>
      </c>
      <c r="D10" s="83">
        <v>746</v>
      </c>
      <c r="E10" s="84">
        <f t="shared" si="0"/>
        <v>79.35656836461126</v>
      </c>
      <c r="G10" s="117"/>
    </row>
    <row r="11" spans="1:7" ht="12.75" customHeight="1">
      <c r="A11" s="255" t="s">
        <v>29</v>
      </c>
      <c r="B11" s="118" t="s">
        <v>94</v>
      </c>
      <c r="C11" s="88">
        <v>680</v>
      </c>
      <c r="D11" s="89">
        <v>211</v>
      </c>
      <c r="E11" s="90" t="str">
        <f t="shared" si="0"/>
        <v>n.s.</v>
      </c>
      <c r="G11" s="117"/>
    </row>
    <row r="12" spans="1:7" s="123" customFormat="1" ht="19.5" customHeight="1">
      <c r="A12" s="258" t="s">
        <v>32</v>
      </c>
      <c r="B12" s="119" t="s">
        <v>33</v>
      </c>
      <c r="C12" s="120">
        <f>+C7+C8+C9+C10+C11</f>
        <v>5235</v>
      </c>
      <c r="D12" s="121">
        <f>+D7+D8+D9+D10+D11</f>
        <v>3951</v>
      </c>
      <c r="E12" s="122">
        <f t="shared" si="0"/>
        <v>32.49810174639332</v>
      </c>
      <c r="G12" s="124"/>
    </row>
    <row r="13" spans="1:7" ht="12.75">
      <c r="A13" s="255" t="s">
        <v>31</v>
      </c>
      <c r="B13" s="106" t="s">
        <v>35</v>
      </c>
      <c r="C13" s="82">
        <v>-220</v>
      </c>
      <c r="D13" s="83">
        <f>-220+3</f>
        <v>-217</v>
      </c>
      <c r="E13" s="84">
        <f t="shared" si="0"/>
        <v>1.382488479262678</v>
      </c>
      <c r="F13" s="125"/>
      <c r="G13" s="126"/>
    </row>
    <row r="14" spans="1:7" ht="12.75">
      <c r="A14" s="259" t="s">
        <v>34</v>
      </c>
      <c r="B14" s="106" t="s">
        <v>37</v>
      </c>
      <c r="C14" s="88">
        <v>0</v>
      </c>
      <c r="D14" s="89">
        <f>3-3</f>
        <v>0</v>
      </c>
      <c r="E14" s="90" t="s">
        <v>74</v>
      </c>
      <c r="G14" s="117"/>
    </row>
    <row r="15" spans="1:7" s="123" customFormat="1" ht="19.5" customHeight="1">
      <c r="A15" s="258" t="s">
        <v>32</v>
      </c>
      <c r="B15" s="119" t="s">
        <v>38</v>
      </c>
      <c r="C15" s="127">
        <f>+C12+C13+C14</f>
        <v>5015</v>
      </c>
      <c r="D15" s="128">
        <f>+D12+D13+D14</f>
        <v>3734</v>
      </c>
      <c r="E15" s="129">
        <f aca="true" t="shared" si="1" ref="E15:E20">IF((C15=D15),"-",IF(AND((C15*D15&gt;0),(C15/(D15+0.00001)&lt;3)),((C15/D15-1)*100),"n.s."))</f>
        <v>34.30637386181039</v>
      </c>
      <c r="G15" s="124"/>
    </row>
    <row r="16" spans="1:7" ht="12.75">
      <c r="A16" s="255" t="s">
        <v>36</v>
      </c>
      <c r="B16" s="106" t="s">
        <v>40</v>
      </c>
      <c r="C16" s="82">
        <v>-1522</v>
      </c>
      <c r="D16" s="83">
        <v>-1441</v>
      </c>
      <c r="E16" s="84">
        <f t="shared" si="1"/>
        <v>5.62109646079112</v>
      </c>
      <c r="G16" s="117"/>
    </row>
    <row r="17" spans="1:7" ht="12.75">
      <c r="A17" s="255" t="s">
        <v>39</v>
      </c>
      <c r="B17" s="106" t="s">
        <v>42</v>
      </c>
      <c r="C17" s="82">
        <v>-911</v>
      </c>
      <c r="D17" s="83">
        <f>-850-23-1</f>
        <v>-874</v>
      </c>
      <c r="E17" s="84">
        <f t="shared" si="1"/>
        <v>4.233409610983974</v>
      </c>
      <c r="G17" s="117"/>
    </row>
    <row r="18" spans="1:7" ht="12.75">
      <c r="A18" s="255" t="s">
        <v>41</v>
      </c>
      <c r="B18" s="106" t="s">
        <v>44</v>
      </c>
      <c r="C18" s="88">
        <v>-323</v>
      </c>
      <c r="D18" s="89">
        <v>-344</v>
      </c>
      <c r="E18" s="90">
        <f t="shared" si="1"/>
        <v>-6.104651162790697</v>
      </c>
      <c r="G18" s="117"/>
    </row>
    <row r="19" spans="1:7" ht="12.75">
      <c r="A19" s="260" t="s">
        <v>32</v>
      </c>
      <c r="B19" s="106" t="s">
        <v>95</v>
      </c>
      <c r="C19" s="82">
        <f>+C16+C17+C18</f>
        <v>-2756</v>
      </c>
      <c r="D19" s="83">
        <f>+D16+D17+D18</f>
        <v>-2659</v>
      </c>
      <c r="E19" s="84">
        <f t="shared" si="1"/>
        <v>3.6479879654005343</v>
      </c>
      <c r="G19" s="117"/>
    </row>
    <row r="20" spans="1:7" ht="12.75">
      <c r="A20" s="255" t="s">
        <v>43</v>
      </c>
      <c r="B20" s="106" t="s">
        <v>47</v>
      </c>
      <c r="C20" s="82">
        <v>465</v>
      </c>
      <c r="D20" s="83">
        <v>441</v>
      </c>
      <c r="E20" s="84">
        <f t="shared" si="1"/>
        <v>5.442176870748305</v>
      </c>
      <c r="G20" s="117"/>
    </row>
    <row r="21" spans="1:7" ht="12.75">
      <c r="A21" s="255" t="s">
        <v>46</v>
      </c>
      <c r="B21" s="106" t="s">
        <v>49</v>
      </c>
      <c r="C21" s="130">
        <v>0</v>
      </c>
      <c r="D21" s="131">
        <v>0</v>
      </c>
      <c r="E21" s="84" t="s">
        <v>74</v>
      </c>
      <c r="G21" s="117"/>
    </row>
    <row r="22" spans="1:7" ht="12.75">
      <c r="A22" s="255" t="s">
        <v>48</v>
      </c>
      <c r="B22" s="106" t="s">
        <v>30</v>
      </c>
      <c r="C22" s="82">
        <v>1</v>
      </c>
      <c r="D22" s="83">
        <v>-42</v>
      </c>
      <c r="E22" s="84" t="str">
        <f>IF((C22=D22),"-",IF(AND((C22*D22&gt;0),(C22/(D22+0.00001)&lt;3)),((C22/D22-1)*100),"n.s."))</f>
        <v>n.s.</v>
      </c>
      <c r="G22" s="117"/>
    </row>
    <row r="23" spans="1:7" ht="12.75">
      <c r="A23" s="255" t="s">
        <v>50</v>
      </c>
      <c r="B23" s="106" t="s">
        <v>96</v>
      </c>
      <c r="C23" s="82">
        <v>10</v>
      </c>
      <c r="D23" s="83">
        <v>9</v>
      </c>
      <c r="E23" s="84">
        <f>IF((C23=D23),"-",IF(AND((C23*D23&gt;0),(C23/(D23+0.00001)&lt;3)),((C23/D23-1)*100),"n.s."))</f>
        <v>11.111111111111116</v>
      </c>
      <c r="G23" s="117"/>
    </row>
    <row r="24" spans="1:7" ht="12.75">
      <c r="A24" s="255" t="s">
        <v>52</v>
      </c>
      <c r="B24" s="106" t="s">
        <v>1</v>
      </c>
      <c r="C24" s="82">
        <v>-97</v>
      </c>
      <c r="D24" s="83">
        <v>-16</v>
      </c>
      <c r="E24" s="84" t="str">
        <f>IF((C24=D24),"-",IF(AND((C24*D24&gt;0),(C24/(D24+0.00001)&lt;3)),((C24/D24-1)*100),"n.s."))</f>
        <v>n.s.</v>
      </c>
      <c r="G24" s="117"/>
    </row>
    <row r="25" spans="1:7" s="123" customFormat="1" ht="19.5" customHeight="1">
      <c r="A25" s="258" t="s">
        <v>32</v>
      </c>
      <c r="B25" s="119" t="s">
        <v>53</v>
      </c>
      <c r="C25" s="127">
        <f>C15+C19+C20+C21+C23+C24+C22</f>
        <v>2638</v>
      </c>
      <c r="D25" s="128">
        <f>D15+D19+D20+D21+D23+D24+D22</f>
        <v>1467</v>
      </c>
      <c r="E25" s="129">
        <f>IF((C25=D25),"-",IF(AND((C25*D25&gt;0),(C25/(D25+0.00001)&lt;3)),((C25/D25-1)*100),"n.s."))</f>
        <v>79.8227675528289</v>
      </c>
      <c r="G25" s="124"/>
    </row>
    <row r="26" spans="1:7" s="96" customFormat="1" ht="12.75">
      <c r="A26" s="255" t="s">
        <v>97</v>
      </c>
      <c r="B26" s="106" t="s">
        <v>55</v>
      </c>
      <c r="C26" s="82">
        <v>-255</v>
      </c>
      <c r="D26" s="83">
        <f>-305+3</f>
        <v>-302</v>
      </c>
      <c r="E26" s="84">
        <f>IF((C26=D26),"-",IF(AND((C26*D26&gt;0),(C26/(D26+0.00001)&lt;3)),((C26/D26-1)*100),"n.s."))</f>
        <v>-15.56291390728477</v>
      </c>
      <c r="G26" s="117"/>
    </row>
    <row r="27" spans="1:7" ht="12.75">
      <c r="A27" s="261" t="s">
        <v>54</v>
      </c>
      <c r="B27" s="118" t="s">
        <v>98</v>
      </c>
      <c r="C27" s="130">
        <v>0</v>
      </c>
      <c r="D27" s="131">
        <v>0</v>
      </c>
      <c r="E27" s="84" t="s">
        <v>74</v>
      </c>
      <c r="G27" s="117"/>
    </row>
    <row r="28" spans="1:7" ht="12.75">
      <c r="A28" s="261" t="s">
        <v>56</v>
      </c>
      <c r="B28" s="118" t="s">
        <v>99</v>
      </c>
      <c r="C28" s="130">
        <v>-243</v>
      </c>
      <c r="D28" s="131">
        <v>0</v>
      </c>
      <c r="E28" s="84" t="s">
        <v>74</v>
      </c>
      <c r="G28" s="117"/>
    </row>
    <row r="29" spans="1:7" s="123" customFormat="1" ht="19.5" customHeight="1" thickBot="1">
      <c r="A29" s="262" t="s">
        <v>32</v>
      </c>
      <c r="B29" s="132" t="s">
        <v>62</v>
      </c>
      <c r="C29" s="133">
        <f>+C25+C26+C27+C28</f>
        <v>2140</v>
      </c>
      <c r="D29" s="134">
        <f>+D25+D26+D27</f>
        <v>1165</v>
      </c>
      <c r="E29" s="135">
        <f>IF((C29=D29),"-",IF(AND((C29*D29&gt;0),(C29/(D29+0.00001)&lt;3)),((C29/D29-1)*100),"n.s."))</f>
        <v>83.69098712446352</v>
      </c>
      <c r="G29" s="136"/>
    </row>
    <row r="30" spans="1:5" s="139" customFormat="1" ht="9">
      <c r="A30" s="263"/>
      <c r="B30" s="137"/>
      <c r="C30" s="138"/>
      <c r="D30" s="137"/>
      <c r="E30" s="137"/>
    </row>
    <row r="31" spans="1:5" s="114" customFormat="1" ht="11.25">
      <c r="A31" s="264"/>
      <c r="B31" s="112"/>
      <c r="C31" s="113"/>
      <c r="D31" s="112"/>
      <c r="E31" s="112"/>
    </row>
    <row r="32" spans="1:5" ht="12.75">
      <c r="A32" s="265"/>
      <c r="B32" s="140"/>
      <c r="C32" s="141"/>
      <c r="D32" s="142"/>
      <c r="E32" s="143"/>
    </row>
    <row r="33" spans="1:5" s="144" customFormat="1" ht="12.75">
      <c r="A33" s="266"/>
      <c r="B33" s="105"/>
      <c r="C33" s="115"/>
      <c r="D33" s="64"/>
      <c r="E33" s="64"/>
    </row>
  </sheetData>
  <printOptions horizontalCentered="1"/>
  <pageMargins left="0.3937007874015748" right="0.3937007874015748" top="0.984251968503937" bottom="0.984251968503937" header="0.5118110236220472" footer="0.5118110236220472"/>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G39"/>
  <sheetViews>
    <sheetView showGridLines="0" workbookViewId="0" topLeftCell="A1">
      <selection activeCell="B36" sqref="B36"/>
    </sheetView>
  </sheetViews>
  <sheetFormatPr defaultColWidth="9.140625" defaultRowHeight="12.75"/>
  <cols>
    <col min="1" max="1" width="2.7109375" style="64" customWidth="1"/>
    <col min="2" max="2" width="47.7109375" style="64" customWidth="1"/>
    <col min="3" max="3" width="12.7109375" style="115" customWidth="1"/>
    <col min="4" max="4" width="12.7109375" style="64" customWidth="1"/>
    <col min="5" max="5" width="13.7109375" style="64" customWidth="1"/>
    <col min="6" max="6" width="3.7109375" style="67" customWidth="1"/>
    <col min="7" max="8" width="11.28125" style="67" customWidth="1"/>
    <col min="9" max="9" width="9.28125" style="67" customWidth="1"/>
    <col min="10" max="16384" width="9.140625" style="67" customWidth="1"/>
  </cols>
  <sheetData>
    <row r="1" spans="1:5" s="59" customFormat="1" ht="17.25" customHeight="1">
      <c r="A1" s="58" t="s">
        <v>63</v>
      </c>
      <c r="E1" s="60"/>
    </row>
    <row r="2" spans="1:5" s="59" customFormat="1" ht="17.25" customHeight="1">
      <c r="A2" s="58"/>
      <c r="E2" s="60"/>
    </row>
    <row r="3" spans="1:5" s="63" customFormat="1" ht="18.75" customHeight="1">
      <c r="A3" s="162" t="s">
        <v>152</v>
      </c>
      <c r="B3" s="162"/>
      <c r="C3" s="62"/>
      <c r="D3" s="61"/>
      <c r="E3" s="61"/>
    </row>
    <row r="4" spans="2:5" ht="12.75" customHeight="1">
      <c r="B4" s="65"/>
      <c r="C4" s="66"/>
      <c r="D4" s="65"/>
      <c r="E4" s="65"/>
    </row>
    <row r="5" spans="1:5" s="72" customFormat="1" ht="27">
      <c r="A5" s="68"/>
      <c r="B5" s="68"/>
      <c r="C5" s="69" t="s">
        <v>64</v>
      </c>
      <c r="D5" s="70">
        <v>38717</v>
      </c>
      <c r="E5" s="71" t="s">
        <v>65</v>
      </c>
    </row>
    <row r="6" spans="1:5" s="75" customFormat="1" ht="12" customHeight="1">
      <c r="A6" s="73"/>
      <c r="B6" s="73"/>
      <c r="C6" s="253" t="s">
        <v>21</v>
      </c>
      <c r="D6" s="254" t="s">
        <v>21</v>
      </c>
      <c r="E6" s="74" t="s">
        <v>66</v>
      </c>
    </row>
    <row r="7" spans="1:5" s="80" customFormat="1" ht="27" customHeight="1">
      <c r="A7" s="76" t="s">
        <v>67</v>
      </c>
      <c r="B7" s="76"/>
      <c r="C7" s="77"/>
      <c r="D7" s="78"/>
      <c r="E7" s="79"/>
    </row>
    <row r="8" spans="1:5" ht="12.75" customHeight="1">
      <c r="A8" s="64" t="s">
        <v>22</v>
      </c>
      <c r="B8" s="81" t="s">
        <v>68</v>
      </c>
      <c r="C8" s="82">
        <v>626</v>
      </c>
      <c r="D8" s="83">
        <v>515</v>
      </c>
      <c r="E8" s="84">
        <f aca="true" t="shared" si="0" ref="E8:E13">IF((C8=D8),"-",IF(AND((C8*D8&gt;0),(C8/(D8+0.00001)&lt;3)),((C8/D8-1)*100),"n.s."))</f>
        <v>21.553398058252426</v>
      </c>
    </row>
    <row r="9" spans="1:5" ht="12.75">
      <c r="A9" s="85" t="s">
        <v>23</v>
      </c>
      <c r="B9" s="86" t="s">
        <v>69</v>
      </c>
      <c r="C9" s="82">
        <v>7034</v>
      </c>
      <c r="D9" s="83">
        <f>5165+1012+2355</f>
        <v>8532</v>
      </c>
      <c r="E9" s="84">
        <f t="shared" si="0"/>
        <v>-17.55743084857009</v>
      </c>
    </row>
    <row r="10" spans="1:5" ht="12.75" customHeight="1">
      <c r="A10" s="64" t="s">
        <v>25</v>
      </c>
      <c r="B10" s="81" t="s">
        <v>70</v>
      </c>
      <c r="C10" s="82">
        <v>2492</v>
      </c>
      <c r="D10" s="83">
        <v>2312</v>
      </c>
      <c r="E10" s="84">
        <f t="shared" si="0"/>
        <v>7.785467128027679</v>
      </c>
    </row>
    <row r="11" spans="1:5" ht="12.75" customHeight="1">
      <c r="A11" s="64" t="s">
        <v>27</v>
      </c>
      <c r="B11" s="81" t="s">
        <v>71</v>
      </c>
      <c r="C11" s="82">
        <v>50788</v>
      </c>
      <c r="D11" s="83">
        <v>44575</v>
      </c>
      <c r="E11" s="84">
        <f t="shared" si="0"/>
        <v>13.938306225462703</v>
      </c>
    </row>
    <row r="12" spans="1:5" ht="12.75" customHeight="1">
      <c r="A12" s="64" t="s">
        <v>29</v>
      </c>
      <c r="B12" s="81" t="s">
        <v>10</v>
      </c>
      <c r="C12" s="82">
        <v>78638</v>
      </c>
      <c r="D12" s="83">
        <v>67232</v>
      </c>
      <c r="E12" s="84">
        <f t="shared" si="0"/>
        <v>16.965135649690623</v>
      </c>
    </row>
    <row r="13" spans="1:5" ht="12.75" customHeight="1">
      <c r="A13" s="64" t="s">
        <v>31</v>
      </c>
      <c r="B13" s="81" t="s">
        <v>72</v>
      </c>
      <c r="C13" s="82">
        <v>498</v>
      </c>
      <c r="D13" s="83">
        <v>809</v>
      </c>
      <c r="E13" s="84">
        <f t="shared" si="0"/>
        <v>-38.442521631644</v>
      </c>
    </row>
    <row r="14" spans="1:5" ht="12.75">
      <c r="A14" s="85" t="s">
        <v>34</v>
      </c>
      <c r="B14" s="86" t="s">
        <v>73</v>
      </c>
      <c r="C14" s="82">
        <v>0</v>
      </c>
      <c r="D14" s="83">
        <v>0</v>
      </c>
      <c r="E14" s="84" t="s">
        <v>74</v>
      </c>
    </row>
    <row r="15" spans="1:5" ht="12.75" customHeight="1">
      <c r="A15" s="64" t="s">
        <v>36</v>
      </c>
      <c r="B15" s="81" t="s">
        <v>75</v>
      </c>
      <c r="C15" s="82">
        <v>11980</v>
      </c>
      <c r="D15" s="83">
        <v>9473</v>
      </c>
      <c r="E15" s="84">
        <f aca="true" t="shared" si="1" ref="E15:E22">IF((C15=D15),"-",IF(AND((C15*D15&gt;0),(C15/(D15+0.00001)&lt;3)),((C15/D15-1)*100),"n.s."))</f>
        <v>26.46468911643618</v>
      </c>
    </row>
    <row r="16" spans="1:5" ht="12.75" customHeight="1">
      <c r="A16" s="64" t="s">
        <v>39</v>
      </c>
      <c r="B16" s="81" t="s">
        <v>76</v>
      </c>
      <c r="C16" s="82">
        <v>1424</v>
      </c>
      <c r="D16" s="83">
        <v>1432</v>
      </c>
      <c r="E16" s="84">
        <f t="shared" si="1"/>
        <v>-0.5586592178770999</v>
      </c>
    </row>
    <row r="17" spans="1:5" ht="12.75" customHeight="1">
      <c r="A17" s="64" t="s">
        <v>41</v>
      </c>
      <c r="B17" s="81" t="s">
        <v>77</v>
      </c>
      <c r="C17" s="82">
        <v>610</v>
      </c>
      <c r="D17" s="83">
        <v>613</v>
      </c>
      <c r="E17" s="84">
        <f t="shared" si="1"/>
        <v>-0.4893964110929905</v>
      </c>
    </row>
    <row r="18" spans="1:5" ht="12.75" customHeight="1">
      <c r="A18" s="64" t="s">
        <v>43</v>
      </c>
      <c r="B18" s="81" t="s">
        <v>78</v>
      </c>
      <c r="C18" s="82">
        <v>215</v>
      </c>
      <c r="D18" s="83">
        <f>816-613</f>
        <v>203</v>
      </c>
      <c r="E18" s="84">
        <f t="shared" si="1"/>
        <v>5.9113300492610765</v>
      </c>
    </row>
    <row r="19" spans="1:5" ht="12.75" customHeight="1">
      <c r="A19" s="64" t="s">
        <v>46</v>
      </c>
      <c r="B19" s="81" t="s">
        <v>3</v>
      </c>
      <c r="C19" s="82">
        <v>1585</v>
      </c>
      <c r="D19" s="83">
        <v>1523</v>
      </c>
      <c r="E19" s="84">
        <f t="shared" si="1"/>
        <v>4.0709126723571964</v>
      </c>
    </row>
    <row r="20" spans="1:5" ht="12.75" customHeight="1">
      <c r="A20" s="64" t="s">
        <v>48</v>
      </c>
      <c r="B20" s="81" t="s">
        <v>79</v>
      </c>
      <c r="C20" s="82">
        <v>39</v>
      </c>
      <c r="D20" s="83">
        <v>28</v>
      </c>
      <c r="E20" s="84">
        <f t="shared" si="1"/>
        <v>39.28571428571428</v>
      </c>
    </row>
    <row r="21" spans="1:5" ht="12.75" customHeight="1">
      <c r="A21" s="64" t="s">
        <v>50</v>
      </c>
      <c r="B21" s="87" t="s">
        <v>4</v>
      </c>
      <c r="C21" s="88">
        <v>2815</v>
      </c>
      <c r="D21" s="89">
        <f>2754-1</f>
        <v>2753</v>
      </c>
      <c r="E21" s="90">
        <f t="shared" si="1"/>
        <v>2.2520886305848142</v>
      </c>
    </row>
    <row r="22" spans="1:7" s="96" customFormat="1" ht="18" customHeight="1" thickBot="1">
      <c r="A22" s="91" t="s">
        <v>80</v>
      </c>
      <c r="B22" s="92"/>
      <c r="C22" s="93">
        <f>SUM(C8:C21)</f>
        <v>158744</v>
      </c>
      <c r="D22" s="94">
        <f>SUM(D8:D21)</f>
        <v>140000</v>
      </c>
      <c r="E22" s="95">
        <f t="shared" si="1"/>
        <v>13.388571428571439</v>
      </c>
      <c r="G22" s="97"/>
    </row>
    <row r="23" spans="1:7" ht="27" customHeight="1">
      <c r="A23" s="98" t="s">
        <v>81</v>
      </c>
      <c r="B23" s="99"/>
      <c r="C23" s="100"/>
      <c r="D23" s="101"/>
      <c r="E23" s="102"/>
      <c r="G23" s="103"/>
    </row>
    <row r="24" spans="1:5" ht="12.75" customHeight="1">
      <c r="A24" s="64" t="s">
        <v>22</v>
      </c>
      <c r="B24" s="81" t="s">
        <v>5</v>
      </c>
      <c r="C24" s="82">
        <v>50228</v>
      </c>
      <c r="D24" s="83">
        <v>44721</v>
      </c>
      <c r="E24" s="84">
        <f>IF((C24=D24),"-",IF(AND((C24*D24&gt;0),(C24/(D24+0.00001)&lt;3)),((C24/D24-1)*100),"n.s."))</f>
        <v>12.314125354978644</v>
      </c>
    </row>
    <row r="25" spans="1:7" ht="12.75" customHeight="1">
      <c r="A25" s="64" t="s">
        <v>23</v>
      </c>
      <c r="B25" s="81" t="s">
        <v>11</v>
      </c>
      <c r="C25" s="82">
        <v>56221</v>
      </c>
      <c r="D25" s="83">
        <v>51916</v>
      </c>
      <c r="E25" s="84">
        <f>IF((C25=D25),"-",IF(AND((C25*D25&gt;0),(C25/(D25+0.00001)&lt;3)),((C25/D25-1)*100),"n.s."))</f>
        <v>8.29224131289006</v>
      </c>
      <c r="G25" s="103"/>
    </row>
    <row r="26" spans="1:5" ht="12.75" customHeight="1">
      <c r="A26" s="64" t="s">
        <v>25</v>
      </c>
      <c r="B26" s="81" t="s">
        <v>12</v>
      </c>
      <c r="C26" s="82">
        <v>33052</v>
      </c>
      <c r="D26" s="83">
        <v>25026</v>
      </c>
      <c r="E26" s="84">
        <f>IF((C26=D26),"-",IF(AND((C26*D26&gt;0),(C26/(D26+0.00001)&lt;3)),((C26/D26-1)*100),"n.s."))</f>
        <v>32.07064652761129</v>
      </c>
    </row>
    <row r="27" spans="1:5" ht="12.75" customHeight="1">
      <c r="A27" s="64" t="s">
        <v>27</v>
      </c>
      <c r="B27" s="81" t="s">
        <v>6</v>
      </c>
      <c r="C27" s="82">
        <v>1225</v>
      </c>
      <c r="D27" s="83">
        <v>1328</v>
      </c>
      <c r="E27" s="84">
        <f>IF((C27=D27),"-",IF(AND((C27*D27&gt;0),(C27/(D27+0.00001)&lt;3)),((C27/D27-1)*100),"n.s."))</f>
        <v>-7.756024096385539</v>
      </c>
    </row>
    <row r="28" spans="1:5" ht="12.75" customHeight="1">
      <c r="A28" s="64" t="s">
        <v>29</v>
      </c>
      <c r="B28" s="81" t="s">
        <v>82</v>
      </c>
      <c r="C28" s="82">
        <v>0</v>
      </c>
      <c r="D28" s="83">
        <v>0</v>
      </c>
      <c r="E28" s="84" t="s">
        <v>74</v>
      </c>
    </row>
    <row r="29" spans="1:5" ht="12.75" customHeight="1">
      <c r="A29" s="64" t="s">
        <v>31</v>
      </c>
      <c r="B29" s="81" t="s">
        <v>72</v>
      </c>
      <c r="C29" s="82">
        <v>345</v>
      </c>
      <c r="D29" s="83">
        <v>751</v>
      </c>
      <c r="E29" s="84">
        <f>IF((C29=D29),"-",IF(AND((C29*D29&gt;0),(C29/(D29+0.00001)&lt;3)),((C29/D29-1)*100),"n.s."))</f>
        <v>-54.0612516644474</v>
      </c>
    </row>
    <row r="30" spans="1:5" ht="12.75">
      <c r="A30" s="85" t="s">
        <v>34</v>
      </c>
      <c r="B30" s="86" t="s">
        <v>83</v>
      </c>
      <c r="C30" s="82">
        <v>-48</v>
      </c>
      <c r="D30" s="83">
        <v>-23</v>
      </c>
      <c r="E30" s="84">
        <f>IF((C30=D30),"-",IF(AND((C30*D30&gt;0),(C30/(D30+0.00001)&lt;3)),((C30/D30-1)*100),"n.s."))</f>
        <v>108.69565217391303</v>
      </c>
    </row>
    <row r="31" spans="1:5" ht="12.75" customHeight="1">
      <c r="A31" s="64" t="s">
        <v>36</v>
      </c>
      <c r="B31" s="81" t="s">
        <v>7</v>
      </c>
      <c r="C31" s="82">
        <v>393</v>
      </c>
      <c r="D31" s="83">
        <v>140</v>
      </c>
      <c r="E31" s="84">
        <f>IF((C31=D31),"-",IF(AND((C31*D31&gt;0),(C31/(D31+0.00001)&lt;3)),((C31/D31-1)*100),"n.s."))</f>
        <v>180.7142857142857</v>
      </c>
    </row>
    <row r="32" spans="1:5" ht="12.75" customHeight="1">
      <c r="A32" s="64" t="s">
        <v>39</v>
      </c>
      <c r="B32" s="81" t="s">
        <v>84</v>
      </c>
      <c r="C32" s="82">
        <v>0</v>
      </c>
      <c r="D32" s="83">
        <v>0</v>
      </c>
      <c r="E32" s="84" t="s">
        <v>74</v>
      </c>
    </row>
    <row r="33" spans="1:5" ht="12.75" customHeight="1">
      <c r="A33" s="64" t="s">
        <v>41</v>
      </c>
      <c r="B33" s="104" t="s">
        <v>85</v>
      </c>
      <c r="C33" s="82">
        <v>3691</v>
      </c>
      <c r="D33" s="83">
        <v>3660</v>
      </c>
      <c r="E33" s="84">
        <f>IF((C33=D33),"-",IF(AND((C33*D33&gt;0),(C33/(D33+0.00001)&lt;3)),((C33/D33-1)*100),"n.s."))</f>
        <v>0.84699453551913</v>
      </c>
    </row>
    <row r="34" spans="1:5" ht="12.75" customHeight="1">
      <c r="A34" s="64" t="s">
        <v>43</v>
      </c>
      <c r="B34" s="81" t="s">
        <v>86</v>
      </c>
      <c r="C34" s="82">
        <v>1784</v>
      </c>
      <c r="D34" s="83">
        <f>540+1046</f>
        <v>1586</v>
      </c>
      <c r="E34" s="84">
        <f>IF((C34=D34),"-",IF(AND((C34*D34&gt;0),(C34/(D34+0.00001)&lt;3)),((C34/D34-1)*100),"n.s."))</f>
        <v>12.484237074401005</v>
      </c>
    </row>
    <row r="35" spans="1:5" ht="12.75" customHeight="1">
      <c r="A35" s="105" t="s">
        <v>46</v>
      </c>
      <c r="B35" s="106" t="s">
        <v>87</v>
      </c>
      <c r="C35" s="82">
        <v>11853</v>
      </c>
      <c r="D35" s="83">
        <f>587+3177+769+5239-42+1165</f>
        <v>10895</v>
      </c>
      <c r="E35" s="84">
        <f>IF((C35=D35),"-",IF(AND((C35*D35&gt;0),(C35/(D35+0.00001)&lt;3)),((C35/D35-1)*100),"n.s."))</f>
        <v>8.793024323083976</v>
      </c>
    </row>
    <row r="36" spans="1:5" s="96" customFormat="1" ht="18" customHeight="1" thickBot="1">
      <c r="A36" s="107" t="s">
        <v>88</v>
      </c>
      <c r="B36" s="108"/>
      <c r="C36" s="109">
        <f>SUM(C24:C35)</f>
        <v>158744</v>
      </c>
      <c r="D36" s="110">
        <f>SUM(D24:D35)</f>
        <v>140000</v>
      </c>
      <c r="E36" s="111">
        <f>IF((C36=D36),"-",IF(AND((C36*D36&gt;0),(C36/(D36+0.00001)&lt;3)),((C36/D36-1)*100),"n.s."))</f>
        <v>13.388571428571439</v>
      </c>
    </row>
    <row r="37" spans="1:5" ht="12.75" customHeight="1">
      <c r="A37" s="112"/>
      <c r="B37" s="112"/>
      <c r="C37" s="113"/>
      <c r="D37" s="112"/>
      <c r="E37" s="112"/>
    </row>
    <row r="38" spans="1:5" s="114" customFormat="1" ht="11.25">
      <c r="A38" s="112"/>
      <c r="B38" s="112"/>
      <c r="C38" s="113"/>
      <c r="D38" s="112"/>
      <c r="E38" s="112"/>
    </row>
    <row r="39" spans="1:5" s="114" customFormat="1" ht="11.25">
      <c r="A39" s="64"/>
      <c r="B39" s="64"/>
      <c r="C39" s="115"/>
      <c r="D39" s="64"/>
      <c r="E39" s="64"/>
    </row>
  </sheetData>
  <printOptions horizontalCentered="1"/>
  <pageMargins left="0.3937007874015748" right="0.3937007874015748" top="0.984251968503937"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&lt;Banca Intesa&gt;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Teresotti</dc:creator>
  <cp:keywords/>
  <dc:description/>
  <cp:lastModifiedBy>u030250</cp:lastModifiedBy>
  <cp:lastPrinted>2007-03-23T13:34:51Z</cp:lastPrinted>
  <dcterms:created xsi:type="dcterms:W3CDTF">2007-03-21T10:40:55Z</dcterms:created>
  <dcterms:modified xsi:type="dcterms:W3CDTF">2007-03-29T09:57:28Z</dcterms:modified>
  <cp:category/>
  <cp:version/>
  <cp:contentType/>
  <cp:contentStatus/>
</cp:coreProperties>
</file>