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6095" windowHeight="6000" firstSheet="6" activeTab="6"/>
  </bookViews>
  <sheets>
    <sheet name="CE_ricl_Consolidato new" sheetId="1" r:id="rId1"/>
    <sheet name="CE_ricl_Consolidato trimes" sheetId="2" r:id="rId2"/>
    <sheet name="SP riclass. semplificato" sheetId="3" r:id="rId3"/>
    <sheet name="SP riclass. semplif TRIMESTRAL." sheetId="4" r:id="rId4"/>
    <sheet name="Dati_Sint_Segment " sheetId="5" r:id="rId5"/>
    <sheet name="CE_riclassificato INDIVIDUALE" sheetId="6" r:id="rId6"/>
    <sheet name="SP riclass INDIVID. riclass" sheetId="7" r:id="rId7"/>
    <sheet name="1 - Subprime" sheetId="8" r:id="rId8"/>
    <sheet name="2 - MULTISECTOR CDO" sheetId="9" r:id="rId9"/>
    <sheet name="3 - ALT-A" sheetId="10" r:id="rId10"/>
    <sheet name="4 - TruPS" sheetId="11" r:id="rId11"/>
    <sheet name="5 - CMO Prime" sheetId="12" r:id="rId12"/>
    <sheet name="6 - Monoline" sheetId="13" r:id="rId13"/>
  </sheets>
  <externalReferences>
    <externalReference r:id="rId16"/>
  </externalReferences>
  <definedNames>
    <definedName name="_ftn1" localSheetId="7">'1 - Subprime'!#REF!</definedName>
    <definedName name="_ftn2" localSheetId="7">'1 - Subprime'!#REF!</definedName>
    <definedName name="_ftnref1" localSheetId="7">'1 - Subprime'!$A$8</definedName>
    <definedName name="_ftnref2" localSheetId="7">'1 - Subprime'!$A$9</definedName>
    <definedName name="_xlnm.Print_Area" localSheetId="1">'CE_ricl_Consolidato trimes'!$A$1:$K$42</definedName>
    <definedName name="_xlnm.Print_Area" localSheetId="5">'CE_riclassificato INDIVIDUALE'!$A$1:$H$40</definedName>
    <definedName name="_xlnm.Print_Area" localSheetId="4">'Dati_Sint_Segment '!$A$1:$V$29</definedName>
    <definedName name="_xlnm.Print_Area" localSheetId="6">'SP riclass INDIVID. riclass'!$A$1:$I$42</definedName>
    <definedName name="_xlnm.Print_Area" localSheetId="3">'SP riclass. semplif TRIMESTRAL.'!$A$1:$K$48</definedName>
    <definedName name="_xlnm.Print_Area" localSheetId="2">'SP riclass. semplificato'!$A$1:$K$45</definedName>
    <definedName name="KL">#REF!</definedName>
    <definedName name="l">#REF!</definedName>
  </definedNames>
  <calcPr fullCalcOnLoad="1"/>
</workbook>
</file>

<file path=xl/sharedStrings.xml><?xml version="1.0" encoding="utf-8"?>
<sst xmlns="http://schemas.openxmlformats.org/spreadsheetml/2006/main" count="486" uniqueCount="213">
  <si>
    <t>(milioni di euro)</t>
  </si>
  <si>
    <t>2007</t>
  </si>
  <si>
    <t>2006</t>
  </si>
  <si>
    <t xml:space="preserve">      variazioni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</si>
  <si>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</si>
  <si>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</si>
  <si>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</si>
  <si>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</si>
  <si>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</si>
  <si>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</si>
  <si>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</si>
  <si>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</si>
  <si>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</si>
  <si>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</si>
  <si>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</si>
  <si>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</si>
  <si>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</si>
  <si>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</si>
  <si>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</si>
  <si>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</si>
  <si>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</si>
  <si>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</si>
  <si>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</si>
  <si>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</si>
  <si>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</si>
  <si>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</si>
  <si>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</si>
  <si>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</si>
  <si>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</si>
  <si>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</si>
  <si>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</si>
  <si>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</si>
  <si>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</si>
  <si>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 xml:space="preserve"> </t>
  </si>
  <si>
    <t>Voci</t>
  </si>
  <si>
    <t>4°               trimestre</t>
  </si>
  <si>
    <t xml:space="preserve">3°               trimestre </t>
  </si>
  <si>
    <t>3°               trimestre</t>
  </si>
  <si>
    <t>2°               trimestre</t>
  </si>
  <si>
    <t>1°               trimestre</t>
  </si>
  <si>
    <t>media trimestri</t>
  </si>
  <si>
    <t xml:space="preserve">Dividendi e utili (perdite) di partecipazioni </t>
  </si>
  <si>
    <t>valutate al patrimonio netto</t>
  </si>
  <si>
    <t>Ammortamento immobilizzazioni immateriali
e materiali</t>
  </si>
  <si>
    <t xml:space="preserve">Utili (perdite) su attività finanziarie detenute </t>
  </si>
  <si>
    <t>sino a scadenza e su altri investimenti</t>
  </si>
  <si>
    <t xml:space="preserve">Effetti economici dell'allocazione del costo </t>
  </si>
  <si>
    <t>di acquisizione (al netto delle imposte)</t>
  </si>
  <si>
    <t>Utile (perdita) dei gruppi di attività in via</t>
  </si>
  <si>
    <t>di dismissione (al netto delle imposte)</t>
  </si>
  <si>
    <r>
      <t xml:space="preserve">2006  </t>
    </r>
    <r>
      <rPr>
        <vertAlign val="superscript"/>
        <sz val="7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</si>
  <si>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7.5"/>
        <color indexed="18"/>
        <rFont val="Frutiger LT 45 Light"/>
        <family val="2"/>
      </rPr>
      <t>(*)</t>
    </r>
  </si>
  <si>
    <r>
      <t xml:space="preserve">(*) </t>
    </r>
    <r>
      <rPr>
        <sz val="6.5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</si>
  <si>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Intesa, modificati in conformità all'IFRS 5.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</si>
  <si>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 al 30 giugno 2006, modificati in conformità all'IFRS 5.</t>
    </r>
  </si>
  <si>
    <r>
      <t xml:space="preserve">2006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7"/>
        <color indexed="18"/>
        <rFont val="Frutiger LT 45 Light"/>
        <family val="2"/>
      </rPr>
      <t>(*)</t>
    </r>
  </si>
  <si>
    <r>
      <t xml:space="preserve">2°               trimestre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</si>
  <si>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1°               trimestre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</si>
  <si>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(**) </t>
    </r>
    <r>
      <rPr>
        <sz val="6.5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</si>
  <si>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t>Attività</t>
  </si>
  <si>
    <t>31.12.2007</t>
  </si>
  <si>
    <t>31.12.2006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</si>
  <si>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</si>
  <si>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</si>
  <si>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</si>
  <si>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</si>
  <si>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</si>
  <si>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</si>
  <si>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</si>
  <si>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</si>
  <si>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</si>
  <si>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</si>
  <si>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</si>
  <si>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</si>
  <si>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</si>
  <si>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</si>
  <si>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</si>
  <si>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</si>
  <si>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 xml:space="preserve">Passività finanziarie di negoziazione 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</si>
  <si>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</si>
  <si>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</si>
  <si>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</si>
  <si>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</si>
  <si>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</si>
  <si>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</si>
  <si>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</si>
  <si>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</si>
  <si>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</si>
  <si>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</si>
  <si>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</si>
  <si>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</si>
  <si>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Esercizio 2007</t>
  </si>
  <si>
    <t>31/12</t>
  </si>
  <si>
    <t>30/9</t>
  </si>
  <si>
    <t>30/6</t>
  </si>
  <si>
    <t>31/3</t>
  </si>
  <si>
    <t>Differenza di fusione</t>
  </si>
  <si>
    <t>Passività associate ad attività  in via di dismissione</t>
  </si>
  <si>
    <r>
      <t xml:space="preserve">31.12.2006 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</si>
  <si>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"/>
        <color indexed="18"/>
        <rFont val="Frutiger LT 45 Light"/>
        <family val="2"/>
      </rPr>
      <t>(*)</t>
    </r>
  </si>
  <si>
    <r>
      <t>(*)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</si>
  <si>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>(**)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relativi al Gruppo Intesa.</t>
    </r>
  </si>
  <si>
    <r>
      <t xml:space="preserve">Esercizio 2006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(*)</t>
    </r>
  </si>
  <si>
    <r>
      <t xml:space="preserve">30/9 </t>
    </r>
    <r>
      <rPr>
        <sz val="7"/>
        <color indexed="18"/>
        <rFont val="Frutiger LT 45 Light"/>
        <family val="2"/>
      </rPr>
      <t>Riesposto (**)</t>
    </r>
  </si>
  <si>
    <r>
      <t xml:space="preserve">30/6 </t>
    </r>
    <r>
      <rPr>
        <sz val="7"/>
        <color indexed="18"/>
        <rFont val="Frutiger LT 45 Light"/>
        <family val="2"/>
      </rPr>
      <t>Riesposto (**)</t>
    </r>
  </si>
  <si>
    <r>
      <t xml:space="preserve">31/3 </t>
    </r>
    <r>
      <rPr>
        <sz val="7"/>
        <color indexed="18"/>
        <rFont val="Frutiger LT 65 Bold"/>
        <family val="2"/>
      </rPr>
      <t xml:space="preserve">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</si>
  <si>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30/9 </t>
    </r>
    <r>
      <rPr>
        <sz val="7"/>
        <color indexed="18"/>
        <rFont val="Frutiger LT 65 Bold"/>
        <family val="2"/>
      </rPr>
      <t xml:space="preserve">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</si>
  <si>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30/6 </t>
    </r>
    <r>
      <rPr>
        <sz val="7"/>
        <color indexed="18"/>
        <rFont val="Frutiger LT 65 Bold"/>
        <family val="2"/>
      </rPr>
      <t xml:space="preserve"> </t>
    </r>
    <r>
      <rPr>
        <sz val="7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</si>
  <si>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(*) </t>
    </r>
    <r>
      <rPr>
        <sz val="6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</si>
  <si>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 xml:space="preserve">(**) </t>
    </r>
    <r>
      <rPr>
        <sz val="6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</si>
  <si>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t>Gruppo Intesa Sanpaolo</t>
  </si>
  <si>
    <t xml:space="preserve">Dati di sintesi e indicatori di bilancio per settori di attività </t>
  </si>
  <si>
    <t>Banca dei Territori</t>
  </si>
  <si>
    <t>Corporate &amp;
 Investment Banking</t>
  </si>
  <si>
    <t>Public Finance</t>
  </si>
  <si>
    <t>Banche Estere</t>
  </si>
  <si>
    <t>Eurizon Capital</t>
  </si>
  <si>
    <t>Banca Fideuram</t>
  </si>
  <si>
    <t>Risultato della gestione
operativa</t>
  </si>
  <si>
    <t>Raccolta diretta da clientela</t>
  </si>
  <si>
    <t xml:space="preserve">Indici di redditività (%) </t>
  </si>
  <si>
    <t>Cost / Income</t>
  </si>
  <si>
    <t xml:space="preserve">Economic Value Added (EVA)
(milioni di euro)   </t>
  </si>
  <si>
    <r>
      <t xml:space="preserve">Dati economici
</t>
    </r>
    <r>
      <rPr>
        <sz val="7.5"/>
        <color indexed="18"/>
        <rFont val="Frutiger LT 45 Light"/>
        <family val="2"/>
      </rPr>
      <t xml:space="preserve"> (milioni di euro)</t>
    </r>
  </si>
  <si>
    <r>
      <t xml:space="preserve">2006  </t>
    </r>
    <r>
      <rPr>
        <sz val="6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(*)</t>
    </r>
  </si>
  <si>
    <r>
      <t xml:space="preserve">2006
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</si>
  <si>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Dati patrimoniali 
</t>
    </r>
    <r>
      <rPr>
        <sz val="7.5"/>
        <color indexed="18"/>
        <rFont val="Frutiger LT 45 Light"/>
        <family val="2"/>
      </rPr>
      <t>(milioni di euro)</t>
    </r>
  </si>
  <si>
    <r>
      <t xml:space="preserve">31.12.2006  </t>
    </r>
    <r>
      <rPr>
        <sz val="6"/>
        <color indexed="18"/>
        <rFont val="Frutiger LT 45 Light"/>
        <family val="2"/>
      </rPr>
      <t xml:space="preserve">Riesposto </t>
    </r>
    <r>
      <rPr>
        <vertAlign val="superscript"/>
        <sz val="8"/>
        <color indexed="18"/>
        <rFont val="Frutiger LT 45 Light"/>
        <family val="2"/>
      </rPr>
      <t>(*)</t>
    </r>
  </si>
  <si>
    <r>
      <t xml:space="preserve">ROE pre tasse </t>
    </r>
    <r>
      <rPr>
        <vertAlign val="superscript"/>
        <sz val="7"/>
        <color indexed="18"/>
        <rFont val="Frutiger LT 45 Light"/>
        <family val="2"/>
      </rPr>
      <t>(a)</t>
    </r>
  </si>
  <si>
    <r>
      <t xml:space="preserve">(**) </t>
    </r>
    <r>
      <rPr>
        <sz val="6"/>
        <color indexed="18"/>
        <rFont val="Frutiger LT 45 Light"/>
        <family val="2"/>
      </rPr>
      <t>Dati relativi al Gruppo Intesa, modificati in conformità all'IFRS 5.</t>
    </r>
  </si>
  <si>
    <r>
      <t xml:space="preserve">(*) </t>
    </r>
    <r>
      <rPr>
        <sz val="6.5"/>
        <color indexed="18"/>
        <rFont val="Frutiger LT 45 Light"/>
        <family val="2"/>
      </rPr>
      <t>Dati riesposti, ove necessario, su basi omogenee per tenere conto sia dell’operazione di fusione tra Banca Intesa e SANPAOLO IMI e delle correlate operazioni con il Crédit Agricole sia delle variazioni intervenute nel perimetro di consolidamento e nel perimetro operativo.</t>
    </r>
  </si>
  <si>
    <t>Dividendi</t>
  </si>
  <si>
    <t>Attività finanziairie valutate al fair value</t>
  </si>
  <si>
    <t>Attività non correnti e gruppi di attività in via di dismissione</t>
  </si>
  <si>
    <t>Passività finanziarie di negoziazione</t>
  </si>
  <si>
    <r>
      <t xml:space="preserve">2006 </t>
    </r>
    <r>
      <rPr>
        <vertAlign val="superscript"/>
        <sz val="8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</si>
  <si>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7"/>
        <color indexed="18"/>
        <rFont val="Frutiger LT 45 Light"/>
        <family val="2"/>
      </rPr>
      <t>(*)</t>
    </r>
  </si>
  <si>
    <r>
      <t xml:space="preserve">(*) </t>
    </r>
    <r>
      <rPr>
        <sz val="7"/>
        <color indexed="18"/>
        <rFont val="Frutiger LT 45 Light"/>
        <family val="2"/>
      </rPr>
      <t>Dati riesposti su basi omogenee.</t>
    </r>
  </si>
  <si>
    <r>
      <t xml:space="preserve">(**) </t>
    </r>
    <r>
      <rPr>
        <sz val="7"/>
        <color indexed="18"/>
        <rFont val="Frutiger LT 45 Light"/>
        <family val="2"/>
      </rPr>
      <t>Dati relativi a Banca Intesa.</t>
    </r>
  </si>
  <si>
    <r>
      <t>Situazione patrimoniale Riclassificato</t>
    </r>
  </si>
  <si>
    <r>
      <t xml:space="preserve">31.12.2006
</t>
    </r>
    <r>
      <rPr>
        <vertAlign val="superscript"/>
        <sz val="8"/>
        <color indexed="18"/>
        <rFont val="Frutiger LT 45 Light"/>
        <family val="2"/>
      </rPr>
      <t>(**)</t>
    </r>
  </si>
  <si>
    <t>Intesa Sanpaolo S.p.a.</t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</si>
  <si>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</si>
  <si>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</si>
  <si>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</si>
  <si>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 riclassificati</t>
  </si>
  <si>
    <t>Conto economico  riclassificato</t>
  </si>
  <si>
    <r>
      <t xml:space="preserve">(a) </t>
    </r>
    <r>
      <rPr>
        <sz val="6.5"/>
        <color indexed="18"/>
        <rFont val="Frutiger LT 45 Light"/>
        <family val="2"/>
      </rPr>
      <t>L'indice rappresenta il rapporto tra il risultato corrente al lordo delle imposte ed il capitale allocato.</t>
    </r>
  </si>
  <si>
    <t>Esposizione US subprime</t>
  </si>
  <si>
    <t>(in milioni di euro)</t>
  </si>
  <si>
    <t>Prodotto</t>
  </si>
  <si>
    <t>Posizione al 31/12/07</t>
  </si>
  <si>
    <t>Conto Economico esercizio 2007
  Risultato dell’attività di negoziazione</t>
  </si>
  <si>
    <t>Valore nominale</t>
  </si>
  <si>
    <r>
      <t>Esposizione al rischio</t>
    </r>
    <r>
      <rPr>
        <sz val="8"/>
        <color indexed="18"/>
        <rFont val="Frutiger LT 45 Light"/>
        <family val="2"/>
      </rPr>
      <t xml:space="preserve">(*) </t>
    </r>
    <r>
      <rPr>
        <sz val="8"/>
        <color indexed="18"/>
        <rFont val="Frutiger LT 65 Bold"/>
        <family val="2"/>
      </rPr>
      <t>(tenuto conto delle svalutazioni e rivalutazioni)</t>
    </r>
  </si>
  <si>
    <t>Oneri / proventi    realizzati</t>
  </si>
  <si>
    <t>Svalutazioni e rivalutazioni</t>
  </si>
  <si>
    <t>Totale</t>
  </si>
  <si>
    <t>intero anno</t>
  </si>
  <si>
    <t>di cui 4 trim.</t>
  </si>
  <si>
    <t>ABS funded</t>
  </si>
  <si>
    <t>CDO funded</t>
  </si>
  <si>
    <r>
      <t>CDO unfunded super senior</t>
    </r>
    <r>
      <rPr>
        <vertAlign val="superscript"/>
        <sz val="7"/>
        <color indexed="18"/>
        <rFont val="Frutiger LT 45 Light"/>
        <family val="2"/>
      </rPr>
      <t xml:space="preserve"> (1)</t>
    </r>
  </si>
  <si>
    <r>
      <t>Altro</t>
    </r>
    <r>
      <rPr>
        <vertAlign val="superscript"/>
        <sz val="7"/>
        <color indexed="18"/>
        <rFont val="Frutiger LT 45 Light"/>
        <family val="2"/>
      </rPr>
      <t xml:space="preserve"> (2)</t>
    </r>
  </si>
  <si>
    <t>Posizioni “lunghe”</t>
  </si>
  <si>
    <t>Posizione corta  Mezzanine</t>
  </si>
  <si>
    <t>Coperture ABX</t>
  </si>
  <si>
    <t>(#)</t>
  </si>
  <si>
    <t>Posizioni “corte”</t>
  </si>
  <si>
    <t xml:space="preserve">Posizione netta </t>
  </si>
  <si>
    <t>“lunga”</t>
  </si>
  <si>
    <t>“corta”</t>
  </si>
  <si>
    <r>
      <t xml:space="preserve">(*) </t>
    </r>
    <r>
      <rPr>
        <sz val="7"/>
        <color indexed="18"/>
        <rFont val="Frutiger LT 45 Light"/>
        <family val="2"/>
      </rPr>
      <t>Nella colonna "Esposizione al rischio"  viene riportato, per i titoli, il fair value, per i derivati, il valore nominale del contratto al netto delle svalutazioni e rivalutazioni rilevate a fine anno; detti ammontari corrispondono, per le posizioni "lunghe", alla massima perdita potenziale (nell'evento di default al 100% e tasso di recupero pari a 0). Per le posizioni "corte", viceversa, essi indicano il massimo guadagno potenziale (nel medesimo scenario di default e livello di recupero).</t>
    </r>
  </si>
  <si>
    <r>
      <t xml:space="preserve">(1) </t>
    </r>
    <r>
      <rPr>
        <sz val="7"/>
        <color indexed="18"/>
        <rFont val="Frutiger LT 45 Light"/>
        <family val="2"/>
      </rPr>
      <t>Con collaterale Mezzanine. Compresa una posizione con sottostante costituito da mutui subprime per circa un terzo. In questa tabella, è riportata la sola quota rappresentata da mutui subprime, mentre l'esposizione residua è riportata nell'area di "contagio".</t>
    </r>
  </si>
  <si>
    <r>
      <t>(2)</t>
    </r>
    <r>
      <rPr>
        <sz val="7"/>
        <color indexed="18"/>
        <rFont val="Frutiger LT 45 Light"/>
        <family val="2"/>
      </rPr>
      <t xml:space="preserve"> Posizione di rischio del veicolo Romulus (entità consolidata con il metodo integrale), classificata tra i titoli disponibili per la vendita. La relativa diminuzione di fair value è stata rilevata in contropartita dell'apposita Riserva di Patrimonio netto.</t>
    </r>
  </si>
  <si>
    <t>Romulus è un veicolo asset-backed commercial paper conduit costituito al fine di fornire alla clientela un canale alternativo di finanziamento tramite accesso al mercato internazionale dei commercial paper. A fine 2007, il portafoglio di investimenti include 317 milioni di attività finanziarie disponibili per la vendita e 757 milioni di crediti verso clientela. Dei 317 milioni di titoli, 10 sono stati ricondotti al segmento US subprime, 28 all'area di contagio (cfr. tabelle Multisector CDO e Alt-A), 279 agli altri prodotti strutturati di credito.</t>
  </si>
  <si>
    <t>Sui titoli disponibili per la vendita sono state iscritte variazioni di fair value negative pari a 19 milioni in contropartita dell'apposita Riserva di Patrimonio netto, di cui 1 milione contabilizzato a fronte di posizioni ricomprese nel segmento subprime (cfr. tabella Esposizione US subprime), 2 milioni a fronte di posizioni attribuite alla cosiddetta area di contagio (cfr. tabella Multisector CDO), 16 milioni relativamente a titoli rientranti tra gli altri prodotti strutturati di credito; in aggiunta alle medesime, sono stati iscritti a conto economico oneri per 8 milioni, nell'ambito della Voce 130 (b) - Rettifiche / riprese di valore nette per deteriormento di attività finanziarie disponibili per la vendita (cfr. tabella Alt-A).</t>
  </si>
  <si>
    <r>
      <t>(#)</t>
    </r>
    <r>
      <rPr>
        <sz val="7"/>
        <color indexed="18"/>
        <rFont val="Frutiger LT 45 Light"/>
        <family val="2"/>
      </rPr>
      <t xml:space="preserve"> Include 36 milioni pagati up-front su posizioni "corte" in rimanenza al 31 dicembre 2007.</t>
    </r>
  </si>
  <si>
    <t xml:space="preserve">Multisector CDO </t>
  </si>
  <si>
    <t>Conto Economico esercizio 2007
Risultato dell’attività di negoziazione</t>
  </si>
  <si>
    <t>Esposizione al rischio (tenuto conto delle svalutazioni e rivalutazioni)</t>
  </si>
  <si>
    <r>
      <t xml:space="preserve">Altro (funded) </t>
    </r>
    <r>
      <rPr>
        <vertAlign val="superscript"/>
        <sz val="7"/>
        <color indexed="18"/>
        <rFont val="Frutiger LT 45 Light"/>
        <family val="2"/>
      </rPr>
      <t>(1)</t>
    </r>
  </si>
  <si>
    <t>Posizioni "lunghe"</t>
  </si>
  <si>
    <t xml:space="preserve">Posizioni “corte” di Fondi </t>
  </si>
  <si>
    <t>(*)</t>
  </si>
  <si>
    <r>
      <t xml:space="preserve"> (1)</t>
    </r>
    <r>
      <rPr>
        <sz val="7"/>
        <color indexed="18"/>
        <rFont val="Frutiger LT 45 Light"/>
        <family val="2"/>
      </rPr>
      <t xml:space="preserve"> Posizione di rischio del veicolo Romulus (entità consolidata con il metodo integrale), classificata tra i titoli disponibili per la vendita. La relativa diminuzione di fair value è stata rilevata in contropartita dell'apposita Riserva di Patrimonio Netto.</t>
    </r>
  </si>
  <si>
    <r>
      <t xml:space="preserve">(*) </t>
    </r>
    <r>
      <rPr>
        <sz val="7"/>
        <color indexed="18"/>
        <rFont val="Frutiger LT 45 Light"/>
        <family val="2"/>
      </rPr>
      <t>Oltre a 7 milioni di plusvalenze contabilizzate nel 2006.</t>
    </r>
  </si>
  <si>
    <r>
      <t xml:space="preserve">CDO unfunded </t>
    </r>
    <r>
      <rPr>
        <sz val="7"/>
        <color indexed="18"/>
        <rFont val="Frutiger LT 46 LightItalic"/>
        <family val="2"/>
      </rPr>
      <t>super senior</t>
    </r>
  </si>
  <si>
    <t xml:space="preserve"> Alt-A </t>
  </si>
  <si>
    <r>
      <t xml:space="preserve">Alt-A Agency </t>
    </r>
    <r>
      <rPr>
        <vertAlign val="superscript"/>
        <sz val="7"/>
        <color indexed="18"/>
        <rFont val="Frutiger LT 45 Light"/>
        <family val="2"/>
      </rPr>
      <t>(1)</t>
    </r>
  </si>
  <si>
    <t>Alt-A No Agency</t>
  </si>
  <si>
    <r>
      <t>Altro</t>
    </r>
    <r>
      <rPr>
        <vertAlign val="superscript"/>
        <sz val="7"/>
        <color indexed="18"/>
        <rFont val="Frutiger LT 45 Light"/>
        <family val="2"/>
      </rPr>
      <t>(2)</t>
    </r>
  </si>
  <si>
    <r>
      <t>(1)</t>
    </r>
    <r>
      <rPr>
        <sz val="7"/>
        <color indexed="18"/>
        <rFont val="Frutiger LT 45 Light"/>
        <family val="2"/>
      </rPr>
      <t xml:space="preserve">  Sono titoli emessi dalla Federal National Mortgage Association (FNMA).</t>
    </r>
  </si>
  <si>
    <r>
      <t xml:space="preserve">(2)  </t>
    </r>
    <r>
      <rPr>
        <sz val="7"/>
        <color indexed="18"/>
        <rFont val="Frutiger LT 45 Light"/>
        <family val="2"/>
      </rPr>
      <t>Posizione di rischio del veicolo Romulus (entità consolidata con il metodo integrale), classificata tra i titoli disponibili per la vendita. A fronte della medesima, sono stati iscritti a conto economico oneri per  8 milioni, nell'ambito della Voce 130 (b) - Rettifiche/riprese di valore nette per deterioramento di attività finanziarie disponibili per la vendita.</t>
    </r>
  </si>
  <si>
    <t xml:space="preserve"> TruPS </t>
  </si>
  <si>
    <t xml:space="preserve">Posizioni “lunghe” </t>
  </si>
  <si>
    <t xml:space="preserve">CMO Prime </t>
  </si>
  <si>
    <t>CMO (Prime)</t>
  </si>
  <si>
    <t>Conto Economico esercizio 2007 
Risultato dell’attività di negoziazione</t>
  </si>
  <si>
    <t>Valore nominale dell'asset sottostante</t>
  </si>
  <si>
    <t>Fair value dell'asset sottostante</t>
  </si>
  <si>
    <t>Esposizione creditizia verso monoline (fair value del CDS) ante svalutazione</t>
  </si>
  <si>
    <t>Esposizione creditizia verso monoline (fair value del CDS) post svalutazione</t>
  </si>
  <si>
    <t>Svalutazione del fair value della copertura da monoline</t>
  </si>
  <si>
    <t>Posizioni in packages</t>
  </si>
  <si>
    <t>Subprime</t>
  </si>
  <si>
    <r>
      <t xml:space="preserve">Altri sottostanti </t>
    </r>
    <r>
      <rPr>
        <vertAlign val="superscript"/>
        <sz val="7"/>
        <color indexed="18"/>
        <rFont val="Frutiger LT 45 Light"/>
        <family val="2"/>
      </rPr>
      <t>(1)</t>
    </r>
  </si>
  <si>
    <t>Sub-totale</t>
  </si>
  <si>
    <t>Posizioni in altri derivati</t>
  </si>
  <si>
    <t>Altri sottostanti</t>
  </si>
  <si>
    <t xml:space="preserve">Totale </t>
  </si>
  <si>
    <t>(1) Sottostanti diversi da US RMBS, sia europei che US.</t>
  </si>
  <si>
    <r>
      <t xml:space="preserve">Rischio </t>
    </r>
    <r>
      <rPr>
        <i/>
        <sz val="14"/>
        <color indexed="18"/>
        <rFont val="Frutiger LT 45 Light"/>
        <family val="2"/>
      </rPr>
      <t>monoline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</si>
</sst>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.0_);\(#,##0.0\)"/>
    <numFmt numFmtId="175" formatCode="#,##0_);\(#,##0\);\-\ "/>
    <numFmt numFmtId="176" formatCode="General_)"/>
    <numFmt numFmtId="177" formatCode="&quot;L.&quot;#,##0_);[Red]\(&quot;L.&quot;#,##0\)"/>
    <numFmt numFmtId="178" formatCode="_-[$€-2]\ * #,##0.00_-;\-[$€-2]\ * #,##0.00_-;_-[$€-2]\ * &quot;-&quot;??_-"/>
    <numFmt numFmtId="179" formatCode="#,##0;\-#,##0;\-"/>
    <numFmt numFmtId="180" formatCode="#,##0;\-#,##0;\-\ "/>
    <numFmt numFmtId="181" formatCode="#,##0.0;\-#,##0.0;\-\ "/>
    <numFmt numFmtId="182" formatCode="#,##0.0;\-#,##0.0;\-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vertAlign val="superscript"/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sz val="7.5"/>
      <color indexed="18"/>
      <name val="Frutiger LT 45 Light"/>
      <family val="2"/>
    </font>
    <font>
      <vertAlign val="superscript"/>
      <sz val="8"/>
      <color indexed="18"/>
      <name val="Frutiger LT 45 Light"/>
      <family val="2"/>
    </font>
    <font>
      <sz val="6.5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7"/>
      <color indexed="18"/>
      <name val="Frutiger LT 65 Bold"/>
      <family val="2"/>
    </font>
    <font>
      <vertAlign val="superscript"/>
      <sz val="8.5"/>
      <color indexed="18"/>
      <name val="Frutiger LT 45 Light"/>
      <family val="2"/>
    </font>
    <font>
      <sz val="8.5"/>
      <color indexed="18"/>
      <name val="Frutiger LT 45 Light"/>
      <family val="2"/>
    </font>
    <font>
      <b/>
      <sz val="9"/>
      <color indexed="18"/>
      <name val="Frutiger LT 45 Light"/>
      <family val="2"/>
    </font>
    <font>
      <b/>
      <sz val="7"/>
      <color indexed="18"/>
      <name val="Arial"/>
      <family val="2"/>
    </font>
    <font>
      <b/>
      <sz val="8"/>
      <color indexed="18"/>
      <name val="Frutiger LT 65 Bold"/>
      <family val="2"/>
    </font>
    <font>
      <sz val="6"/>
      <color indexed="18"/>
      <name val="Frutiger LT 45 Light"/>
      <family val="2"/>
    </font>
    <font>
      <sz val="9"/>
      <color indexed="18"/>
      <name val="Frutiger LT 45 Light"/>
      <family val="2"/>
    </font>
    <font>
      <b/>
      <sz val="14"/>
      <color indexed="18"/>
      <name val="Frutiger LT 45 Light"/>
      <family val="2"/>
    </font>
    <font>
      <sz val="11"/>
      <color indexed="18"/>
      <name val="Frutiger LT 45 Light"/>
      <family val="2"/>
    </font>
    <font>
      <sz val="7.5"/>
      <color indexed="18"/>
      <name val="Frutiger LT 65 Bold"/>
      <family val="2"/>
    </font>
    <font>
      <sz val="6"/>
      <color indexed="18"/>
      <name val="Frutiger LT 65 Bold"/>
      <family val="2"/>
    </font>
    <font>
      <sz val="7"/>
      <color indexed="9"/>
      <name val="Frutiger LT 45 Light"/>
      <family val="2"/>
    </font>
    <font>
      <b/>
      <sz val="9"/>
      <color indexed="18"/>
      <name val="Arial"/>
      <family val="2"/>
    </font>
    <font>
      <sz val="10"/>
      <color indexed="18"/>
      <name val="Frutiger LT 65 Bold"/>
      <family val="2"/>
    </font>
    <font>
      <i/>
      <u val="single"/>
      <sz val="12"/>
      <color indexed="10"/>
      <name val="Frutiger LT 45 Light"/>
      <family val="2"/>
    </font>
    <font>
      <sz val="22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8"/>
      <name val="Arial"/>
      <family val="0"/>
    </font>
    <font>
      <sz val="14"/>
      <color indexed="18"/>
      <name val="Frutiger LT 45 Light"/>
      <family val="2"/>
    </font>
    <font>
      <sz val="10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sz val="8"/>
      <name val="Frutiger LT 65 Bold"/>
      <family val="2"/>
    </font>
    <font>
      <sz val="7"/>
      <color indexed="18"/>
      <name val="Frutiger LT 46 LightItalic"/>
      <family val="2"/>
    </font>
    <font>
      <i/>
      <sz val="14"/>
      <color indexed="18"/>
      <name val="Frutiger LT 45 Light"/>
      <family val="2"/>
    </font>
    <font>
      <u val="single"/>
      <sz val="12"/>
      <color indexed="18"/>
      <name val="Frutiger LT 45 Light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3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5">
    <xf numFmtId="15" fontId="0" fillId="0" borderId="0" xfId="0" applyAlignment="1">
      <alignment/>
    </xf>
    <xf numFmtId="172" fontId="5" fillId="0" borderId="0" xfId="32" applyNumberFormat="1" applyFont="1" applyProtection="1">
      <alignment/>
      <protection/>
    </xf>
    <xf numFmtId="172" fontId="6" fillId="0" borderId="0" xfId="32" applyNumberFormat="1" applyFont="1" applyProtection="1">
      <alignment/>
      <protection locked="0"/>
    </xf>
    <xf numFmtId="172" fontId="6" fillId="0" borderId="0" xfId="32" applyNumberFormat="1" applyFont="1" applyAlignment="1" applyProtection="1">
      <alignment horizontal="right"/>
      <protection locked="0"/>
    </xf>
    <xf numFmtId="172" fontId="7" fillId="0" borderId="0" xfId="32" applyNumberFormat="1" applyFont="1" applyBorder="1" applyAlignment="1" applyProtection="1">
      <alignment horizontal="right"/>
      <protection locked="0"/>
    </xf>
    <xf numFmtId="182" fontId="8" fillId="0" borderId="0" xfId="31" applyNumberFormat="1" applyFont="1" applyProtection="1">
      <alignment/>
      <protection locked="0"/>
    </xf>
    <xf numFmtId="182" fontId="8" fillId="0" borderId="0" xfId="31" applyNumberFormat="1" applyFont="1" applyFill="1" applyProtection="1">
      <alignment/>
      <protection locked="0"/>
    </xf>
    <xf numFmtId="172" fontId="8" fillId="0" borderId="0" xfId="31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0" fontId="10" fillId="0" borderId="0" xfId="41" applyFont="1" applyAlignment="1" applyProtection="1">
      <alignment horizontal="center"/>
      <protection locked="0"/>
    </xf>
    <xf numFmtId="182" fontId="10" fillId="0" borderId="0" xfId="41" applyNumberFormat="1" applyFont="1" applyAlignment="1" applyProtection="1">
      <alignment horizontal="center"/>
      <protection locked="0"/>
    </xf>
    <xf numFmtId="182" fontId="10" fillId="0" borderId="0" xfId="41" applyNumberFormat="1" applyFont="1" applyFill="1" applyAlignment="1" applyProtection="1">
      <alignment horizontal="center"/>
      <protection locked="0"/>
    </xf>
    <xf numFmtId="170" fontId="10" fillId="0" borderId="0" xfId="41" applyFont="1" applyFill="1" applyAlignment="1" applyProtection="1">
      <alignment horizontal="center"/>
      <protection locked="0"/>
    </xf>
    <xf numFmtId="170" fontId="10" fillId="0" borderId="0" xfId="41" applyFont="1" applyFill="1" applyBorder="1" applyAlignment="1" applyProtection="1">
      <alignment horizontal="center"/>
      <protection locked="0"/>
    </xf>
    <xf numFmtId="172" fontId="11" fillId="0" borderId="0" xfId="32" applyNumberFormat="1" applyFont="1" applyBorder="1" applyAlignment="1" applyProtection="1">
      <alignment horizontal="left"/>
      <protection/>
    </xf>
    <xf numFmtId="15" fontId="12" fillId="0" borderId="0" xfId="0" applyFont="1" applyAlignment="1" applyProtection="1">
      <alignment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2" fontId="13" fillId="0" borderId="0" xfId="32" applyNumberFormat="1" applyFont="1" applyBorder="1" applyAlignment="1" applyProtection="1">
      <alignment horizontal="left"/>
      <protection locked="0"/>
    </xf>
    <xf numFmtId="172" fontId="14" fillId="0" borderId="0" xfId="32" applyNumberFormat="1" applyFont="1" applyProtection="1">
      <alignment/>
      <protection locked="0"/>
    </xf>
    <xf numFmtId="172" fontId="13" fillId="0" borderId="0" xfId="32" applyNumberFormat="1" applyFont="1" applyAlignment="1" applyProtection="1">
      <alignment horizontal="right"/>
      <protection locked="0"/>
    </xf>
    <xf numFmtId="172" fontId="13" fillId="0" borderId="0" xfId="32" applyNumberFormat="1" applyFont="1" applyBorder="1" applyAlignment="1" applyProtection="1">
      <alignment horizontal="right"/>
      <protection locked="0"/>
    </xf>
    <xf numFmtId="15" fontId="7" fillId="0" borderId="0" xfId="0" applyFont="1" applyAlignment="1" applyProtection="1">
      <alignment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82" fontId="13" fillId="0" borderId="0" xfId="32" applyNumberFormat="1" applyFont="1" applyBorder="1" applyAlignment="1" applyProtection="1">
      <alignment horizontal="right"/>
      <protection locked="0"/>
    </xf>
    <xf numFmtId="182" fontId="13" fillId="0" borderId="0" xfId="32" applyNumberFormat="1" applyFont="1" applyFill="1" applyBorder="1" applyAlignment="1" applyProtection="1">
      <alignment horizontal="right"/>
      <protection locked="0"/>
    </xf>
    <xf numFmtId="172" fontId="15" fillId="2" borderId="0" xfId="32" applyNumberFormat="1" applyFont="1" applyFill="1" applyBorder="1" applyAlignment="1" applyProtection="1">
      <alignment horizontal="left" vertical="top"/>
      <protection/>
    </xf>
    <xf numFmtId="14" fontId="15" fillId="3" borderId="0" xfId="0" applyNumberFormat="1" applyFont="1" applyFill="1" applyBorder="1" applyAlignment="1" quotePrefix="1">
      <alignment horizontal="right" vertical="top"/>
    </xf>
    <xf numFmtId="0" fontId="15" fillId="3" borderId="0" xfId="0" applyNumberFormat="1" applyFont="1" applyFill="1" applyBorder="1" applyAlignment="1" quotePrefix="1">
      <alignment horizontal="right" vertical="top"/>
    </xf>
    <xf numFmtId="0" fontId="15" fillId="0" borderId="0" xfId="0" applyNumberFormat="1" applyFont="1" applyFill="1" applyBorder="1" applyAlignment="1">
      <alignment horizontal="center" vertical="top" wrapText="1"/>
    </xf>
    <xf numFmtId="1" fontId="15" fillId="2" borderId="0" xfId="24" applyNumberFormat="1" applyFont="1" applyFill="1" applyBorder="1" applyAlignment="1" applyProtection="1" quotePrefix="1">
      <alignment horizontal="right" vertical="top"/>
      <protection locked="0"/>
    </xf>
    <xf numFmtId="1" fontId="15" fillId="0" borderId="0" xfId="24" applyNumberFormat="1" applyFont="1" applyFill="1" applyBorder="1" applyAlignment="1" applyProtection="1" quotePrefix="1">
      <alignment horizontal="right" vertical="top"/>
      <protection locked="0"/>
    </xf>
    <xf numFmtId="0" fontId="15" fillId="3" borderId="0" xfId="0" applyNumberFormat="1" applyFont="1" applyFill="1" applyBorder="1" applyAlignment="1">
      <alignment horizontal="center" vertical="center"/>
    </xf>
    <xf numFmtId="14" fontId="18" fillId="3" borderId="0" xfId="0" applyNumberFormat="1" applyFont="1" applyFill="1" applyBorder="1" applyAlignment="1">
      <alignment horizontal="right" vertical="center"/>
    </xf>
    <xf numFmtId="15" fontId="13" fillId="3" borderId="0" xfId="0" applyFont="1" applyFill="1" applyBorder="1" applyAlignment="1">
      <alignment horizontal="right" vertical="center"/>
    </xf>
    <xf numFmtId="15" fontId="15" fillId="3" borderId="0" xfId="0" applyFont="1" applyFill="1" applyBorder="1" applyAlignment="1">
      <alignment horizontal="right" vertical="center"/>
    </xf>
    <xf numFmtId="182" fontId="15" fillId="3" borderId="0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4" fontId="13" fillId="3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72" fontId="13" fillId="0" borderId="0" xfId="32" applyNumberFormat="1" applyFont="1" applyBorder="1" applyAlignment="1" applyProtection="1">
      <alignment horizontal="left"/>
      <protection/>
    </xf>
    <xf numFmtId="179" fontId="13" fillId="0" borderId="0" xfId="32" applyNumberFormat="1" applyFont="1" applyBorder="1" applyAlignment="1" applyProtection="1">
      <alignment/>
      <protection locked="0"/>
    </xf>
    <xf numFmtId="182" fontId="13" fillId="0" borderId="0" xfId="28" applyNumberFormat="1" applyFont="1" applyFill="1" applyBorder="1" applyProtection="1">
      <alignment/>
      <protection/>
    </xf>
    <xf numFmtId="182" fontId="13" fillId="0" borderId="0" xfId="32" applyNumberFormat="1" applyFont="1" applyFill="1" applyBorder="1" applyAlignment="1" applyProtection="1">
      <alignment/>
      <protection locked="0"/>
    </xf>
    <xf numFmtId="179" fontId="13" fillId="0" borderId="0" xfId="32" applyNumberFormat="1" applyFont="1" applyFill="1" applyBorder="1" applyAlignment="1" applyProtection="1">
      <alignment/>
      <protection locked="0"/>
    </xf>
    <xf numFmtId="182" fontId="13" fillId="0" borderId="0" xfId="32" applyNumberFormat="1" applyFont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13" fillId="0" borderId="0" xfId="32" applyNumberFormat="1" applyFont="1" applyFill="1" applyBorder="1" applyAlignment="1" applyProtection="1">
      <alignment horizontal="left"/>
      <protection/>
    </xf>
    <xf numFmtId="172" fontId="13" fillId="0" borderId="0" xfId="32" applyNumberFormat="1" applyFont="1" applyBorder="1" applyProtection="1">
      <alignment/>
      <protection/>
    </xf>
    <xf numFmtId="172" fontId="15" fillId="0" borderId="0" xfId="32" applyNumberFormat="1" applyFont="1" applyBorder="1" applyAlignment="1" applyProtection="1">
      <alignment horizontal="left"/>
      <protection/>
    </xf>
    <xf numFmtId="179" fontId="15" fillId="0" borderId="0" xfId="32" applyNumberFormat="1" applyFont="1" applyBorder="1" applyAlignment="1" applyProtection="1">
      <alignment/>
      <protection locked="0"/>
    </xf>
    <xf numFmtId="182" fontId="15" fillId="0" borderId="0" xfId="28" applyNumberFormat="1" applyFont="1" applyFill="1" applyBorder="1" applyProtection="1">
      <alignment/>
      <protection/>
    </xf>
    <xf numFmtId="182" fontId="15" fillId="0" borderId="0" xfId="32" applyNumberFormat="1" applyFont="1" applyFill="1" applyBorder="1" applyAlignment="1" applyProtection="1">
      <alignment/>
      <protection locked="0"/>
    </xf>
    <xf numFmtId="179" fontId="15" fillId="0" borderId="0" xfId="32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2" fontId="13" fillId="0" borderId="0" xfId="32" applyNumberFormat="1" applyFont="1" applyBorder="1" applyAlignment="1" applyProtection="1">
      <alignment wrapText="1"/>
      <protection/>
    </xf>
    <xf numFmtId="172" fontId="15" fillId="0" borderId="0" xfId="32" applyNumberFormat="1" applyFont="1" applyBorder="1" applyProtection="1">
      <alignment/>
      <protection/>
    </xf>
    <xf numFmtId="172" fontId="13" fillId="0" borderId="0" xfId="32" applyNumberFormat="1" applyFont="1" applyBorder="1" applyAlignment="1" applyProtection="1">
      <alignment/>
      <protection/>
    </xf>
    <xf numFmtId="172" fontId="15" fillId="2" borderId="0" xfId="32" applyNumberFormat="1" applyFont="1" applyFill="1" applyBorder="1" applyProtection="1">
      <alignment/>
      <protection/>
    </xf>
    <xf numFmtId="179" fontId="15" fillId="2" borderId="0" xfId="32" applyNumberFormat="1" applyFont="1" applyFill="1" applyBorder="1" applyAlignment="1" applyProtection="1">
      <alignment/>
      <protection/>
    </xf>
    <xf numFmtId="179" fontId="15" fillId="2" borderId="0" xfId="32" applyNumberFormat="1" applyFont="1" applyFill="1" applyBorder="1" applyAlignment="1" applyProtection="1">
      <alignment/>
      <protection locked="0"/>
    </xf>
    <xf numFmtId="182" fontId="15" fillId="2" borderId="0" xfId="32" applyNumberFormat="1" applyFont="1" applyFill="1" applyBorder="1" applyAlignment="1" applyProtection="1">
      <alignment/>
      <protection locked="0"/>
    </xf>
    <xf numFmtId="179" fontId="15" fillId="0" borderId="0" xfId="32" applyNumberFormat="1" applyFont="1" applyFill="1" applyBorder="1" applyAlignment="1" applyProtection="1">
      <alignment/>
      <protection/>
    </xf>
    <xf numFmtId="0" fontId="19" fillId="0" borderId="0" xfId="33" applyFont="1" applyAlignment="1">
      <alignment horizontal="left" wrapText="1"/>
      <protection/>
    </xf>
    <xf numFmtId="0" fontId="19" fillId="0" borderId="0" xfId="33" applyFont="1" applyAlignment="1" quotePrefix="1">
      <alignment horizontal="left" wrapText="1"/>
      <protection/>
    </xf>
    <xf numFmtId="182" fontId="19" fillId="0" borderId="0" xfId="33" applyNumberFormat="1" applyFont="1" applyAlignment="1" quotePrefix="1">
      <alignment horizontal="left" wrapText="1"/>
      <protection/>
    </xf>
    <xf numFmtId="182" fontId="19" fillId="0" borderId="0" xfId="33" applyNumberFormat="1" applyFont="1" applyFill="1" applyAlignment="1" quotePrefix="1">
      <alignment horizontal="left" wrapText="1"/>
      <protection/>
    </xf>
    <xf numFmtId="0" fontId="19" fillId="0" borderId="0" xfId="33" applyFont="1" applyFill="1" applyAlignment="1" quotePrefix="1">
      <alignment horizontal="left" wrapText="1"/>
      <protection/>
    </xf>
    <xf numFmtId="15" fontId="17" fillId="0" borderId="0" xfId="0" applyFont="1" applyBorder="1" applyAlignment="1" quotePrefix="1">
      <alignment horizontal="justify" wrapText="1"/>
    </xf>
    <xf numFmtId="15" fontId="17" fillId="0" borderId="0" xfId="0" applyFont="1" applyFill="1" applyBorder="1" applyAlignment="1" quotePrefix="1">
      <alignment horizontal="justify" wrapText="1"/>
    </xf>
    <xf numFmtId="15" fontId="17" fillId="0" borderId="0" xfId="0" applyFont="1" applyBorder="1" applyAlignment="1" quotePrefix="1">
      <alignment wrapText="1"/>
    </xf>
    <xf numFmtId="15" fontId="19" fillId="0" borderId="0" xfId="0" applyFont="1" applyBorder="1" applyAlignment="1">
      <alignment horizontal="justify" wrapText="1"/>
    </xf>
    <xf numFmtId="1" fontId="39" fillId="3" borderId="0" xfId="24" applyNumberFormat="1" applyFont="1" applyFill="1" applyBorder="1" applyAlignment="1" applyProtection="1">
      <alignment horizontal="center" vertical="top"/>
      <protection locked="0"/>
    </xf>
    <xf numFmtId="0" fontId="16" fillId="0" borderId="0" xfId="33" applyFont="1" applyAlignment="1">
      <alignment horizontal="left" wrapText="1"/>
      <protection/>
    </xf>
    <xf numFmtId="0" fontId="16" fillId="0" borderId="0" xfId="33" applyFont="1" applyFill="1" applyAlignment="1">
      <alignment horizontal="left" wrapText="1"/>
      <protection/>
    </xf>
    <xf numFmtId="15" fontId="17" fillId="0" borderId="0" xfId="0" applyFont="1" applyBorder="1" applyAlignment="1" quotePrefix="1">
      <alignment/>
    </xf>
    <xf numFmtId="15" fontId="17" fillId="0" borderId="0" xfId="0" applyFont="1" applyFill="1" applyBorder="1" applyAlignment="1" quotePrefix="1">
      <alignment/>
    </xf>
    <xf numFmtId="15" fontId="9" fillId="0" borderId="0" xfId="0" applyFont="1" applyFill="1" applyAlignment="1" applyProtection="1">
      <alignment/>
      <protection locked="0"/>
    </xf>
    <xf numFmtId="172" fontId="21" fillId="0" borderId="0" xfId="32" applyNumberFormat="1" applyFont="1" applyProtection="1">
      <alignment/>
      <protection locked="0"/>
    </xf>
    <xf numFmtId="172" fontId="22" fillId="0" borderId="0" xfId="32" applyNumberFormat="1" applyFont="1" applyAlignment="1" applyProtection="1">
      <alignment horizontal="right"/>
      <protection locked="0"/>
    </xf>
    <xf numFmtId="15" fontId="13" fillId="0" borderId="0" xfId="0" applyFont="1" applyBorder="1" applyAlignment="1" applyProtection="1">
      <alignment/>
      <protection locked="0"/>
    </xf>
    <xf numFmtId="180" fontId="15" fillId="0" borderId="0" xfId="32" applyNumberFormat="1" applyFont="1" applyFill="1" applyBorder="1" applyAlignment="1" applyProtection="1">
      <alignment/>
      <protection/>
    </xf>
    <xf numFmtId="172" fontId="15" fillId="0" borderId="0" xfId="32" applyNumberFormat="1" applyFont="1" applyFill="1" applyBorder="1" applyProtection="1">
      <alignment/>
      <protection/>
    </xf>
    <xf numFmtId="172" fontId="23" fillId="0" borderId="0" xfId="32" applyNumberFormat="1" applyFont="1" applyBorder="1" applyAlignment="1" applyProtection="1">
      <alignment horizontal="left"/>
      <protection/>
    </xf>
    <xf numFmtId="172" fontId="23" fillId="0" borderId="0" xfId="32" applyNumberFormat="1" applyFont="1" applyFill="1" applyBorder="1" applyAlignment="1" applyProtection="1">
      <alignment horizontal="left"/>
      <protection/>
    </xf>
    <xf numFmtId="172" fontId="23" fillId="0" borderId="0" xfId="32" applyNumberFormat="1" applyFont="1" applyBorder="1" applyAlignment="1" applyProtection="1">
      <alignment horizontal="left" wrapText="1"/>
      <protection/>
    </xf>
    <xf numFmtId="172" fontId="23" fillId="0" borderId="0" xfId="32" applyNumberFormat="1" applyFont="1" applyFill="1" applyBorder="1" applyAlignment="1" applyProtection="1">
      <alignment horizontal="left" wrapText="1"/>
      <protection/>
    </xf>
    <xf numFmtId="15" fontId="24" fillId="0" borderId="0" xfId="0" applyFont="1" applyAlignment="1" applyProtection="1">
      <alignment/>
      <protection locked="0"/>
    </xf>
    <xf numFmtId="170" fontId="25" fillId="0" borderId="0" xfId="41" applyFont="1" applyAlignment="1" applyProtection="1">
      <alignment horizontal="center"/>
      <protection locked="0"/>
    </xf>
    <xf numFmtId="170" fontId="25" fillId="0" borderId="0" xfId="41" applyFont="1" applyBorder="1" applyAlignment="1" applyProtection="1">
      <alignment horizontal="center"/>
      <protection locked="0"/>
    </xf>
    <xf numFmtId="15" fontId="26" fillId="0" borderId="0" xfId="0" applyFont="1" applyAlignment="1" applyProtection="1">
      <alignment/>
      <protection locked="0"/>
    </xf>
    <xf numFmtId="15" fontId="25" fillId="0" borderId="0" xfId="0" applyFont="1" applyAlignment="1" applyProtection="1">
      <alignment/>
      <protection locked="0"/>
    </xf>
    <xf numFmtId="172" fontId="27" fillId="0" borderId="0" xfId="32" applyNumberFormat="1" applyFont="1" applyBorder="1" applyAlignment="1" applyProtection="1">
      <alignment horizontal="left"/>
      <protection/>
    </xf>
    <xf numFmtId="15" fontId="28" fillId="0" borderId="0" xfId="0" applyFont="1" applyAlignment="1" applyProtection="1">
      <alignment/>
      <protection locked="0"/>
    </xf>
    <xf numFmtId="15" fontId="28" fillId="0" borderId="0" xfId="0" applyFont="1" applyBorder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32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" fontId="15" fillId="2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2" borderId="0" xfId="24" applyNumberFormat="1" applyFont="1" applyFill="1" applyBorder="1" applyAlignment="1" applyProtection="1">
      <alignment horizontal="centerContinuous" vertical="top" wrapText="1"/>
      <protection locked="0"/>
    </xf>
    <xf numFmtId="15" fontId="15" fillId="0" borderId="0" xfId="0" applyFont="1" applyAlignment="1" applyProtection="1">
      <alignment vertical="top"/>
      <protection locked="0"/>
    </xf>
    <xf numFmtId="1" fontId="15" fillId="2" borderId="0" xfId="24" applyNumberFormat="1" applyFont="1" applyFill="1" applyBorder="1" applyAlignment="1" applyProtection="1" quotePrefix="1">
      <alignment horizontal="right" vertical="top" wrapText="1"/>
      <protection locked="0"/>
    </xf>
    <xf numFmtId="1" fontId="15" fillId="2" borderId="0" xfId="24" applyNumberFormat="1" applyFont="1" applyFill="1" applyBorder="1" applyAlignment="1" applyProtection="1">
      <alignment horizontal="right" vertical="top" wrapText="1"/>
      <protection locked="0"/>
    </xf>
    <xf numFmtId="15" fontId="15" fillId="0" borderId="0" xfId="0" applyFont="1" applyAlignment="1" applyProtection="1">
      <alignment/>
      <protection locked="0"/>
    </xf>
    <xf numFmtId="15" fontId="15" fillId="0" borderId="0" xfId="0" applyFont="1" applyBorder="1" applyAlignment="1" applyProtection="1">
      <alignment/>
      <protection locked="0"/>
    </xf>
    <xf numFmtId="179" fontId="23" fillId="0" borderId="0" xfId="32" applyNumberFormat="1" applyFont="1" applyBorder="1" applyAlignment="1" applyProtection="1">
      <alignment/>
      <protection locked="0"/>
    </xf>
    <xf numFmtId="179" fontId="23" fillId="0" borderId="0" xfId="32" applyNumberFormat="1" applyFont="1" applyFill="1" applyBorder="1" applyAlignment="1" applyProtection="1">
      <alignment/>
      <protection locked="0"/>
    </xf>
    <xf numFmtId="180" fontId="23" fillId="4" borderId="0" xfId="32" applyNumberFormat="1" applyFont="1" applyFill="1" applyBorder="1" applyAlignment="1" applyProtection="1">
      <alignment horizontal="right"/>
      <protection locked="0"/>
    </xf>
    <xf numFmtId="15" fontId="23" fillId="0" borderId="0" xfId="0" applyFont="1" applyAlignment="1" applyProtection="1">
      <alignment/>
      <protection locked="0"/>
    </xf>
    <xf numFmtId="15" fontId="23" fillId="0" borderId="0" xfId="0" applyFont="1" applyBorder="1" applyAlignment="1" applyProtection="1">
      <alignment/>
      <protection locked="0"/>
    </xf>
    <xf numFmtId="172" fontId="23" fillId="0" borderId="0" xfId="32" applyNumberFormat="1" applyFont="1" applyBorder="1" applyProtection="1">
      <alignment/>
      <protection/>
    </xf>
    <xf numFmtId="172" fontId="29" fillId="0" borderId="0" xfId="32" applyNumberFormat="1" applyFont="1" applyBorder="1" applyAlignment="1" applyProtection="1">
      <alignment horizontal="left"/>
      <protection/>
    </xf>
    <xf numFmtId="179" fontId="29" fillId="0" borderId="0" xfId="32" applyNumberFormat="1" applyFont="1" applyBorder="1" applyAlignment="1" applyProtection="1">
      <alignment/>
      <protection locked="0"/>
    </xf>
    <xf numFmtId="179" fontId="29" fillId="0" borderId="0" xfId="32" applyNumberFormat="1" applyFont="1" applyBorder="1" applyAlignment="1" applyProtection="1">
      <alignment/>
      <protection/>
    </xf>
    <xf numFmtId="15" fontId="29" fillId="0" borderId="0" xfId="0" applyFont="1" applyAlignment="1" applyProtection="1">
      <alignment/>
      <protection locked="0"/>
    </xf>
    <xf numFmtId="172" fontId="23" fillId="0" borderId="0" xfId="32" applyNumberFormat="1" applyFont="1" applyBorder="1" applyAlignment="1" applyProtection="1">
      <alignment wrapText="1"/>
      <protection/>
    </xf>
    <xf numFmtId="180" fontId="29" fillId="4" borderId="0" xfId="32" applyNumberFormat="1" applyFont="1" applyFill="1" applyBorder="1" applyAlignment="1" applyProtection="1">
      <alignment horizontal="right"/>
      <protection locked="0"/>
    </xf>
    <xf numFmtId="172" fontId="29" fillId="0" borderId="0" xfId="32" applyNumberFormat="1" applyFont="1" applyBorder="1" applyProtection="1">
      <alignment/>
      <protection/>
    </xf>
    <xf numFmtId="174" fontId="23" fillId="0" borderId="0" xfId="0" applyNumberFormat="1" applyFont="1" applyFill="1" applyBorder="1" applyAlignment="1" applyProtection="1">
      <alignment/>
      <protection/>
    </xf>
    <xf numFmtId="175" fontId="23" fillId="0" borderId="0" xfId="32" applyNumberFormat="1" applyFont="1" applyFill="1" applyBorder="1" applyProtection="1">
      <alignment/>
      <protection locked="0"/>
    </xf>
    <xf numFmtId="182" fontId="24" fillId="0" borderId="0" xfId="0" applyNumberFormat="1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80" fontId="24" fillId="0" borderId="0" xfId="0" applyNumberFormat="1" applyFont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72" fontId="27" fillId="0" borderId="0" xfId="32" applyNumberFormat="1" applyFont="1" applyFill="1" applyBorder="1" applyAlignment="1" applyProtection="1">
      <alignment horizontal="left"/>
      <protection/>
    </xf>
    <xf numFmtId="172" fontId="23" fillId="0" borderId="0" xfId="32" applyNumberFormat="1" applyFont="1" applyBorder="1" applyAlignment="1" applyProtection="1">
      <alignment horizontal="right"/>
      <protection locked="0"/>
    </xf>
    <xf numFmtId="180" fontId="23" fillId="0" borderId="0" xfId="32" applyNumberFormat="1" applyFont="1" applyBorder="1" applyAlignment="1" applyProtection="1">
      <alignment/>
      <protection locked="0"/>
    </xf>
    <xf numFmtId="180" fontId="29" fillId="0" borderId="0" xfId="32" applyNumberFormat="1" applyFont="1" applyBorder="1" applyAlignment="1" applyProtection="1">
      <alignment/>
      <protection/>
    </xf>
    <xf numFmtId="180" fontId="29" fillId="0" borderId="0" xfId="32" applyNumberFormat="1" applyFont="1" applyFill="1" applyBorder="1" applyProtection="1">
      <alignment/>
      <protection locked="0"/>
    </xf>
    <xf numFmtId="180" fontId="23" fillId="0" borderId="0" xfId="32" applyNumberFormat="1" applyFont="1" applyFill="1" applyBorder="1" applyAlignment="1" applyProtection="1">
      <alignment/>
      <protection locked="0"/>
    </xf>
    <xf numFmtId="180" fontId="23" fillId="0" borderId="0" xfId="32" applyNumberFormat="1" applyFont="1" applyFill="1" applyBorder="1" applyProtection="1">
      <alignment/>
      <protection locked="0"/>
    </xf>
    <xf numFmtId="180" fontId="15" fillId="2" borderId="0" xfId="32" applyNumberFormat="1" applyFont="1" applyFill="1" applyBorder="1" applyAlignment="1" applyProtection="1">
      <alignment/>
      <protection/>
    </xf>
    <xf numFmtId="182" fontId="24" fillId="0" borderId="0" xfId="0" applyNumberFormat="1" applyFont="1" applyFill="1" applyAlignment="1" applyProtection="1">
      <alignment/>
      <protection locked="0"/>
    </xf>
    <xf numFmtId="15" fontId="25" fillId="0" borderId="0" xfId="0" applyFont="1" applyFill="1" applyAlignment="1" applyProtection="1">
      <alignment/>
      <protection locked="0"/>
    </xf>
    <xf numFmtId="3" fontId="14" fillId="0" borderId="0" xfId="32" applyNumberFormat="1" applyFont="1" applyFill="1" applyBorder="1" applyProtection="1">
      <alignment/>
      <protection locked="0"/>
    </xf>
    <xf numFmtId="182" fontId="24" fillId="0" borderId="0" xfId="0" applyNumberFormat="1" applyFont="1" applyBorder="1" applyAlignment="1" applyProtection="1">
      <alignment/>
      <protection locked="0"/>
    </xf>
    <xf numFmtId="182" fontId="24" fillId="0" borderId="0" xfId="0" applyNumberFormat="1" applyFont="1" applyFill="1" applyBorder="1" applyAlignment="1" applyProtection="1">
      <alignment/>
      <protection locked="0"/>
    </xf>
    <xf numFmtId="3" fontId="14" fillId="0" borderId="0" xfId="32" applyNumberFormat="1" applyFont="1" applyFill="1" applyBorder="1" applyProtection="1" quotePrefix="1">
      <alignment/>
      <protection locked="0"/>
    </xf>
    <xf numFmtId="172" fontId="32" fillId="0" borderId="0" xfId="32" applyNumberFormat="1" applyFont="1" applyBorder="1" applyAlignment="1" applyProtection="1">
      <alignment horizontal="left"/>
      <protection/>
    </xf>
    <xf numFmtId="172" fontId="22" fillId="0" borderId="0" xfId="32" applyNumberFormat="1" applyFont="1" applyBorder="1" applyProtection="1">
      <alignment/>
      <protection locked="0"/>
    </xf>
    <xf numFmtId="15" fontId="24" fillId="0" borderId="0" xfId="0" applyFont="1" applyFill="1" applyBorder="1" applyAlignment="1" applyProtection="1">
      <alignment/>
      <protection locked="0"/>
    </xf>
    <xf numFmtId="172" fontId="23" fillId="0" borderId="0" xfId="32" applyNumberFormat="1" applyFont="1" applyBorder="1" applyAlignment="1" applyProtection="1">
      <alignment horizontal="left"/>
      <protection locked="0"/>
    </xf>
    <xf numFmtId="172" fontId="23" fillId="0" borderId="0" xfId="32" applyNumberFormat="1" applyFont="1" applyBorder="1" applyProtection="1">
      <alignment/>
      <protection locked="0"/>
    </xf>
    <xf numFmtId="15" fontId="23" fillId="0" borderId="0" xfId="0" applyFont="1" applyFill="1" applyBorder="1" applyAlignment="1">
      <alignment/>
    </xf>
    <xf numFmtId="172" fontId="13" fillId="0" borderId="0" xfId="32" applyNumberFormat="1" applyFont="1" applyFill="1" applyBorder="1" applyAlignment="1" applyProtection="1">
      <alignment horizontal="right"/>
      <protection locked="0"/>
    </xf>
    <xf numFmtId="1" fontId="15" fillId="2" borderId="0" xfId="24" applyNumberFormat="1" applyFont="1" applyFill="1" applyBorder="1" applyAlignment="1" applyProtection="1" quotePrefix="1">
      <alignment horizontal="center" vertical="top"/>
      <protection locked="0"/>
    </xf>
    <xf numFmtId="172" fontId="15" fillId="0" borderId="0" xfId="32" applyNumberFormat="1" applyFont="1" applyFill="1" applyBorder="1" applyAlignment="1" applyProtection="1">
      <alignment horizontal="center" vertical="top"/>
      <protection locked="0"/>
    </xf>
    <xf numFmtId="1" fontId="15" fillId="2" borderId="0" xfId="0" applyNumberFormat="1" applyFont="1" applyFill="1" applyBorder="1" applyAlignment="1">
      <alignment vertical="center"/>
    </xf>
    <xf numFmtId="15" fontId="13" fillId="2" borderId="0" xfId="0" applyFont="1" applyFill="1" applyBorder="1" applyAlignment="1">
      <alignment horizontal="center" vertical="center"/>
    </xf>
    <xf numFmtId="172" fontId="15" fillId="2" borderId="0" xfId="32" applyNumberFormat="1" applyFont="1" applyFill="1" applyBorder="1" applyAlignment="1" applyProtection="1">
      <alignment horizontal="right"/>
      <protection locked="0"/>
    </xf>
    <xf numFmtId="182" fontId="15" fillId="2" borderId="0" xfId="32" applyNumberFormat="1" applyFont="1" applyFill="1" applyBorder="1" applyAlignment="1" applyProtection="1">
      <alignment horizontal="right"/>
      <protection locked="0"/>
    </xf>
    <xf numFmtId="182" fontId="15" fillId="0" borderId="0" xfId="32" applyNumberFormat="1" applyFont="1" applyFill="1" applyBorder="1" applyAlignment="1" applyProtection="1">
      <alignment horizontal="right"/>
      <protection locked="0"/>
    </xf>
    <xf numFmtId="180" fontId="13" fillId="0" borderId="0" xfId="0" applyNumberFormat="1" applyFont="1" applyFill="1" applyBorder="1" applyAlignment="1" applyProtection="1">
      <alignment horizontal="right"/>
      <protection/>
    </xf>
    <xf numFmtId="180" fontId="13" fillId="0" borderId="0" xfId="32" applyNumberFormat="1" applyFont="1" applyFill="1" applyBorder="1" applyProtection="1">
      <alignment/>
      <protection locked="0"/>
    </xf>
    <xf numFmtId="181" fontId="13" fillId="0" borderId="0" xfId="32" applyNumberFormat="1" applyFont="1" applyFill="1" applyBorder="1" applyProtection="1">
      <alignment/>
      <protection locked="0"/>
    </xf>
    <xf numFmtId="172" fontId="13" fillId="0" borderId="0" xfId="32" applyNumberFormat="1" applyFont="1" applyBorder="1" applyAlignment="1" applyProtection="1">
      <alignment horizontal="left" wrapText="1"/>
      <protection/>
    </xf>
    <xf numFmtId="180" fontId="14" fillId="0" borderId="0" xfId="32" applyNumberFormat="1" applyFont="1" applyFill="1" applyBorder="1" applyProtection="1">
      <alignment/>
      <protection locked="0"/>
    </xf>
    <xf numFmtId="182" fontId="15" fillId="2" borderId="0" xfId="28" applyNumberFormat="1" applyFont="1" applyFill="1" applyBorder="1" applyProtection="1">
      <alignment/>
      <protection/>
    </xf>
    <xf numFmtId="180" fontId="15" fillId="0" borderId="0" xfId="0" applyNumberFormat="1" applyFont="1" applyFill="1" applyBorder="1" applyAlignment="1" applyProtection="1">
      <alignment horizontal="right"/>
      <protection/>
    </xf>
    <xf numFmtId="172" fontId="14" fillId="0" borderId="0" xfId="32" applyNumberFormat="1" applyFont="1" applyFill="1" applyBorder="1" applyProtection="1">
      <alignment/>
      <protection locked="0"/>
    </xf>
    <xf numFmtId="182" fontId="13" fillId="0" borderId="0" xfId="0" applyNumberFormat="1" applyFont="1" applyBorder="1" applyAlignment="1" applyProtection="1">
      <alignment/>
      <protection locked="0"/>
    </xf>
    <xf numFmtId="182" fontId="13" fillId="0" borderId="0" xfId="0" applyNumberFormat="1" applyFont="1" applyFill="1" applyBorder="1" applyAlignment="1" applyProtection="1">
      <alignment/>
      <protection locked="0"/>
    </xf>
    <xf numFmtId="15" fontId="13" fillId="0" borderId="0" xfId="0" applyFont="1" applyFill="1" applyBorder="1" applyAlignment="1" applyProtection="1">
      <alignment/>
      <protection locked="0"/>
    </xf>
    <xf numFmtId="15" fontId="13" fillId="2" borderId="0" xfId="0" applyFont="1" applyFill="1" applyBorder="1" applyAlignment="1">
      <alignment horizontal="right" vertical="center"/>
    </xf>
    <xf numFmtId="172" fontId="13" fillId="0" borderId="0" xfId="32" applyNumberFormat="1" applyFont="1" applyFill="1" applyBorder="1" applyAlignment="1" applyProtection="1">
      <alignment horizontal="left" wrapText="1"/>
      <protection/>
    </xf>
    <xf numFmtId="15" fontId="13" fillId="0" borderId="0" xfId="0" applyFont="1" applyFill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horizontal="justify" wrapText="1"/>
      <protection locked="0"/>
    </xf>
    <xf numFmtId="182" fontId="17" fillId="0" borderId="0" xfId="0" applyNumberFormat="1" applyFont="1" applyBorder="1" applyAlignment="1" applyProtection="1">
      <alignment wrapText="1"/>
      <protection locked="0"/>
    </xf>
    <xf numFmtId="0" fontId="30" fillId="0" borderId="0" xfId="30" applyFont="1" quotePrefix="1">
      <alignment/>
      <protection/>
    </xf>
    <xf numFmtId="15" fontId="9" fillId="0" borderId="0" xfId="0" applyFont="1" applyBorder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5" fontId="24" fillId="0" borderId="0" xfId="0" applyFont="1" applyFill="1" applyAlignment="1" applyProtection="1">
      <alignment/>
      <protection locked="0"/>
    </xf>
    <xf numFmtId="180" fontId="15" fillId="0" borderId="0" xfId="32" applyNumberFormat="1" applyFont="1" applyFill="1" applyBorder="1" applyProtection="1">
      <alignment/>
      <protection/>
    </xf>
    <xf numFmtId="180" fontId="15" fillId="2" borderId="0" xfId="32" applyNumberFormat="1" applyFont="1" applyFill="1" applyBorder="1" applyProtection="1">
      <alignment/>
      <protection/>
    </xf>
    <xf numFmtId="15" fontId="23" fillId="0" borderId="0" xfId="0" applyFont="1" applyFill="1" applyAlignment="1" applyProtection="1">
      <alignment/>
      <protection locked="0"/>
    </xf>
    <xf numFmtId="15" fontId="26" fillId="0" borderId="0" xfId="0" applyFont="1" applyAlignment="1" applyProtection="1">
      <alignment horizontal="center"/>
      <protection locked="0"/>
    </xf>
    <xf numFmtId="172" fontId="21" fillId="0" borderId="0" xfId="32" applyNumberFormat="1" applyFont="1" applyBorder="1" applyProtection="1">
      <alignment/>
      <protection locked="0"/>
    </xf>
    <xf numFmtId="1" fontId="15" fillId="2" borderId="1" xfId="24" applyNumberFormat="1" applyFont="1" applyFill="1" applyBorder="1" applyAlignment="1" applyProtection="1">
      <alignment horizontal="centerContinuous" vertical="top" wrapText="1"/>
      <protection locked="0"/>
    </xf>
    <xf numFmtId="1" fontId="15" fillId="2" borderId="1" xfId="24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2" borderId="0" xfId="24" applyNumberFormat="1" applyFont="1" applyFill="1" applyBorder="1" applyAlignment="1" applyProtection="1" quotePrefix="1">
      <alignment horizontal="right" vertical="center" wrapText="1"/>
      <protection locked="0"/>
    </xf>
    <xf numFmtId="179" fontId="23" fillId="4" borderId="0" xfId="32" applyNumberFormat="1" applyFont="1" applyFill="1" applyBorder="1" applyProtection="1">
      <alignment/>
      <protection locked="0"/>
    </xf>
    <xf numFmtId="179" fontId="15" fillId="2" borderId="0" xfId="32" applyNumberFormat="1" applyFont="1" applyFill="1" applyBorder="1" applyProtection="1">
      <alignment/>
      <protection locked="0"/>
    </xf>
    <xf numFmtId="15" fontId="34" fillId="0" borderId="0" xfId="0" applyFont="1" applyAlignment="1" applyProtection="1" quotePrefix="1">
      <alignment horizontal="center"/>
      <protection locked="0"/>
    </xf>
    <xf numFmtId="175" fontId="15" fillId="0" borderId="0" xfId="32" applyNumberFormat="1" applyFont="1" applyFill="1" applyBorder="1" applyAlignment="1" applyProtection="1">
      <alignment/>
      <protection/>
    </xf>
    <xf numFmtId="15" fontId="26" fillId="0" borderId="0" xfId="0" applyFont="1" applyFill="1" applyAlignment="1" applyProtection="1" quotePrefix="1">
      <alignment horizontal="center"/>
      <protection locked="0"/>
    </xf>
    <xf numFmtId="15" fontId="15" fillId="0" borderId="0" xfId="0" applyFont="1" applyFill="1" applyAlignment="1" applyProtection="1">
      <alignment/>
      <protection locked="0"/>
    </xf>
    <xf numFmtId="179" fontId="23" fillId="0" borderId="0" xfId="32" applyNumberFormat="1" applyFont="1" applyFill="1" applyBorder="1" applyProtection="1">
      <alignment/>
      <protection locked="0"/>
    </xf>
    <xf numFmtId="180" fontId="23" fillId="0" borderId="0" xfId="32" applyNumberFormat="1" applyFont="1" applyFill="1" applyBorder="1" applyAlignment="1" applyProtection="1">
      <alignment horizontal="right"/>
      <protection locked="0"/>
    </xf>
    <xf numFmtId="182" fontId="15" fillId="0" borderId="0" xfId="0" applyNumberFormat="1" applyFont="1" applyAlignment="1" applyProtection="1">
      <alignment/>
      <protection locked="0"/>
    </xf>
    <xf numFmtId="172" fontId="23" fillId="0" borderId="0" xfId="32" applyNumberFormat="1" applyFont="1" applyFill="1" applyBorder="1" applyAlignment="1" applyProtection="1">
      <alignment/>
      <protection/>
    </xf>
    <xf numFmtId="3" fontId="36" fillId="0" borderId="0" xfId="25" applyNumberFormat="1" applyFont="1" applyAlignment="1" applyProtection="1">
      <alignment horizontal="center" vertical="center"/>
      <protection locked="0"/>
    </xf>
    <xf numFmtId="3" fontId="36" fillId="0" borderId="0" xfId="25" applyNumberFormat="1" applyFont="1" applyAlignment="1">
      <alignment horizontal="center" vertical="center"/>
    </xf>
    <xf numFmtId="4" fontId="24" fillId="0" borderId="0" xfId="29" applyFont="1">
      <alignment horizontal="center" vertical="center"/>
      <protection/>
    </xf>
    <xf numFmtId="41" fontId="24" fillId="0" borderId="0" xfId="25" applyFont="1" applyAlignment="1">
      <alignment horizontal="center" vertical="center"/>
    </xf>
    <xf numFmtId="4" fontId="37" fillId="0" borderId="0" xfId="29" applyFont="1" applyAlignment="1">
      <alignment horizontal="left" vertical="center"/>
      <protection/>
    </xf>
    <xf numFmtId="4" fontId="24" fillId="0" borderId="0" xfId="29" applyFont="1" applyAlignment="1">
      <alignment horizontal="left" vertical="center"/>
      <protection/>
    </xf>
    <xf numFmtId="3" fontId="36" fillId="0" borderId="0" xfId="29" applyNumberFormat="1" applyFont="1" applyAlignment="1">
      <alignment horizontal="left" vertical="center"/>
      <protection/>
    </xf>
    <xf numFmtId="4" fontId="24" fillId="0" borderId="0" xfId="29" applyFont="1" applyAlignment="1">
      <alignment horizontal="left"/>
      <protection/>
    </xf>
    <xf numFmtId="3" fontId="38" fillId="0" borderId="0" xfId="25" applyNumberFormat="1" applyFont="1" applyAlignment="1" applyProtection="1">
      <alignment horizontal="left" vertical="center"/>
      <protection locked="0"/>
    </xf>
    <xf numFmtId="4" fontId="39" fillId="3" borderId="0" xfId="29" applyFont="1" applyFill="1" applyBorder="1" applyAlignment="1">
      <alignment vertical="top" wrapText="1"/>
      <protection/>
    </xf>
    <xf numFmtId="4" fontId="39" fillId="0" borderId="0" xfId="29" applyFont="1" applyBorder="1">
      <alignment horizontal="center" vertical="center"/>
      <protection/>
    </xf>
    <xf numFmtId="4" fontId="9" fillId="2" borderId="0" xfId="34" applyFont="1" applyFill="1" applyAlignment="1">
      <alignment vertical="center"/>
      <protection/>
    </xf>
    <xf numFmtId="1" fontId="40" fillId="3" borderId="0" xfId="29" applyNumberFormat="1" applyFont="1" applyFill="1" applyBorder="1" applyAlignment="1" quotePrefix="1">
      <alignment horizontal="right" vertical="top" wrapText="1"/>
      <protection/>
    </xf>
    <xf numFmtId="14" fontId="39" fillId="3" borderId="0" xfId="29" applyNumberFormat="1" applyFont="1" applyFill="1" applyBorder="1" applyAlignment="1" quotePrefix="1">
      <alignment horizontal="right"/>
      <protection/>
    </xf>
    <xf numFmtId="4" fontId="23" fillId="0" borderId="0" xfId="29" applyFont="1" applyBorder="1" applyAlignment="1">
      <alignment horizontal="left"/>
      <protection/>
    </xf>
    <xf numFmtId="179" fontId="23" fillId="4" borderId="0" xfId="25" applyNumberFormat="1" applyFont="1" applyFill="1" applyBorder="1" applyAlignment="1">
      <alignment horizontal="right" wrapText="1"/>
    </xf>
    <xf numFmtId="179" fontId="23" fillId="0" borderId="0" xfId="25" applyNumberFormat="1" applyFont="1" applyFill="1" applyBorder="1" applyAlignment="1">
      <alignment horizontal="right" wrapText="1"/>
    </xf>
    <xf numFmtId="4" fontId="23" fillId="0" borderId="0" xfId="29" applyFont="1" applyBorder="1">
      <alignment horizontal="center" vertical="center"/>
      <protection/>
    </xf>
    <xf numFmtId="4" fontId="23" fillId="0" borderId="0" xfId="29" applyFont="1" applyBorder="1" applyAlignment="1">
      <alignment horizontal="left" wrapText="1"/>
      <protection/>
    </xf>
    <xf numFmtId="4" fontId="23" fillId="0" borderId="0" xfId="29" applyFont="1" applyFill="1" applyBorder="1" applyAlignment="1">
      <alignment horizontal="left" wrapText="1"/>
      <protection/>
    </xf>
    <xf numFmtId="1" fontId="40" fillId="3" borderId="0" xfId="29" applyNumberFormat="1" applyFont="1" applyFill="1" applyBorder="1" applyAlignment="1">
      <alignment horizontal="right" vertical="top" wrapText="1"/>
      <protection/>
    </xf>
    <xf numFmtId="179" fontId="41" fillId="0" borderId="0" xfId="25" applyNumberFormat="1" applyFont="1" applyFill="1" applyBorder="1" applyAlignment="1">
      <alignment horizontal="right" wrapText="1"/>
    </xf>
    <xf numFmtId="4" fontId="39" fillId="3" borderId="0" xfId="29" applyFont="1" applyFill="1" applyBorder="1" applyAlignment="1">
      <alignment vertical="top"/>
      <protection/>
    </xf>
    <xf numFmtId="181" fontId="23" fillId="4" borderId="0" xfId="25" applyNumberFormat="1" applyFont="1" applyFill="1" applyBorder="1" applyAlignment="1">
      <alignment horizontal="right"/>
    </xf>
    <xf numFmtId="181" fontId="23" fillId="0" borderId="0" xfId="25" applyNumberFormat="1" applyFont="1" applyFill="1" applyBorder="1" applyAlignment="1">
      <alignment horizontal="right"/>
    </xf>
    <xf numFmtId="180" fontId="23" fillId="4" borderId="0" xfId="25" applyNumberFormat="1" applyFont="1" applyFill="1" applyBorder="1" applyAlignment="1">
      <alignment horizontal="right" wrapText="1"/>
    </xf>
    <xf numFmtId="180" fontId="23" fillId="4" borderId="0" xfId="25" applyNumberFormat="1" applyFont="1" applyFill="1" applyBorder="1" applyAlignment="1">
      <alignment horizontal="right"/>
    </xf>
    <xf numFmtId="180" fontId="23" fillId="0" borderId="0" xfId="25" applyNumberFormat="1" applyFont="1" applyFill="1" applyBorder="1" applyAlignment="1">
      <alignment horizontal="right" wrapText="1"/>
    </xf>
    <xf numFmtId="4" fontId="24" fillId="0" borderId="0" xfId="34" applyFont="1">
      <alignment horizontal="center" vertical="center"/>
      <protection/>
    </xf>
    <xf numFmtId="4" fontId="17" fillId="0" borderId="0" xfId="34" applyFont="1" applyBorder="1" applyAlignment="1" quotePrefix="1">
      <alignment/>
      <protection/>
    </xf>
    <xf numFmtId="4" fontId="24" fillId="0" borderId="0" xfId="34" applyFont="1" applyAlignment="1">
      <alignment horizontal="right" vertical="center"/>
      <protection/>
    </xf>
    <xf numFmtId="4" fontId="24" fillId="0" borderId="0" xfId="29" applyFont="1" applyAlignment="1">
      <alignment horizontal="center" vertical="center"/>
      <protection/>
    </xf>
    <xf numFmtId="170" fontId="10" fillId="0" borderId="0" xfId="42" applyFont="1" applyAlignment="1" applyProtection="1">
      <alignment horizontal="center"/>
      <protection locked="0"/>
    </xf>
    <xf numFmtId="15" fontId="9" fillId="0" borderId="0" xfId="37" applyFont="1" applyBorder="1" applyProtection="1">
      <alignment/>
      <protection locked="0"/>
    </xf>
    <xf numFmtId="15" fontId="9" fillId="0" borderId="0" xfId="37" applyFont="1" applyFill="1" applyBorder="1" applyProtection="1">
      <alignment/>
      <protection locked="0"/>
    </xf>
    <xf numFmtId="15" fontId="9" fillId="0" borderId="0" xfId="37" applyFont="1" applyProtection="1">
      <alignment/>
      <protection locked="0"/>
    </xf>
    <xf numFmtId="15" fontId="42" fillId="0" borderId="0" xfId="37" applyFont="1" applyFill="1" applyBorder="1" applyAlignment="1" applyProtection="1">
      <alignment horizontal="center" vertical="center"/>
      <protection locked="0"/>
    </xf>
    <xf numFmtId="170" fontId="10" fillId="0" borderId="0" xfId="42" applyFont="1" applyFill="1" applyBorder="1" applyAlignment="1" applyProtection="1">
      <alignment horizontal="center"/>
      <protection locked="0"/>
    </xf>
    <xf numFmtId="15" fontId="10" fillId="0" borderId="0" xfId="37" applyFont="1" applyBorder="1" applyProtection="1">
      <alignment/>
      <protection locked="0"/>
    </xf>
    <xf numFmtId="15" fontId="10" fillId="0" borderId="0" xfId="37" applyFont="1" applyFill="1" applyBorder="1" applyProtection="1">
      <alignment/>
      <protection locked="0"/>
    </xf>
    <xf numFmtId="15" fontId="33" fillId="0" borderId="0" xfId="37" applyFont="1" applyBorder="1" applyProtection="1">
      <alignment/>
      <protection locked="0"/>
    </xf>
    <xf numFmtId="15" fontId="33" fillId="0" borderId="0" xfId="37" applyFont="1" applyFill="1" applyBorder="1" applyProtection="1">
      <alignment/>
      <protection locked="0"/>
    </xf>
    <xf numFmtId="15" fontId="12" fillId="0" borderId="0" xfId="37" applyFont="1" applyProtection="1">
      <alignment/>
      <protection locked="0"/>
    </xf>
    <xf numFmtId="15" fontId="33" fillId="0" borderId="0" xfId="37" applyFont="1" applyBorder="1" applyAlignment="1" applyProtection="1" quotePrefix="1">
      <alignment horizontal="center"/>
      <protection locked="0"/>
    </xf>
    <xf numFmtId="15" fontId="33" fillId="0" borderId="0" xfId="37" applyFont="1" applyFill="1" applyBorder="1" applyAlignment="1" applyProtection="1" quotePrefix="1">
      <alignment horizontal="center"/>
      <protection locked="0"/>
    </xf>
    <xf numFmtId="15" fontId="9" fillId="0" borderId="0" xfId="37" applyFont="1" applyProtection="1">
      <alignment/>
      <protection/>
    </xf>
    <xf numFmtId="14" fontId="15" fillId="3" borderId="0" xfId="36" applyNumberFormat="1" applyFont="1" applyFill="1" applyBorder="1" applyAlignment="1" quotePrefix="1">
      <alignment horizontal="right" vertical="top"/>
      <protection/>
    </xf>
    <xf numFmtId="0" fontId="15" fillId="3" borderId="0" xfId="36" applyNumberFormat="1" applyFont="1" applyFill="1" applyBorder="1" applyAlignment="1" quotePrefix="1">
      <alignment horizontal="right" vertical="top"/>
      <protection/>
    </xf>
    <xf numFmtId="0" fontId="15" fillId="2" borderId="0" xfId="37" applyNumberFormat="1" applyFont="1" applyFill="1" applyBorder="1" applyAlignment="1">
      <alignment horizontal="center" vertical="center" wrapText="1"/>
      <protection/>
    </xf>
    <xf numFmtId="14" fontId="15" fillId="0" borderId="0" xfId="36" applyNumberFormat="1" applyFont="1" applyFill="1" applyBorder="1" applyAlignment="1" quotePrefix="1">
      <alignment horizontal="right" vertical="top"/>
      <protection/>
    </xf>
    <xf numFmtId="0" fontId="15" fillId="3" borderId="0" xfId="36" applyNumberFormat="1" applyFont="1" applyFill="1" applyBorder="1" applyAlignment="1">
      <alignment horizontal="center" vertical="center"/>
      <protection/>
    </xf>
    <xf numFmtId="14" fontId="23" fillId="3" borderId="0" xfId="36" applyNumberFormat="1" applyFont="1" applyFill="1" applyBorder="1" applyAlignment="1">
      <alignment horizontal="right" vertical="center"/>
      <protection/>
    </xf>
    <xf numFmtId="0" fontId="23" fillId="3" borderId="0" xfId="36" applyFont="1" applyFill="1" applyBorder="1" applyAlignment="1">
      <alignment horizontal="right" vertical="center"/>
      <protection/>
    </xf>
    <xf numFmtId="0" fontId="15" fillId="3" borderId="0" xfId="36" applyFont="1" applyFill="1" applyBorder="1" applyAlignment="1">
      <alignment horizontal="right" vertical="center"/>
      <protection/>
    </xf>
    <xf numFmtId="182" fontId="15" fillId="3" borderId="0" xfId="36" applyNumberFormat="1" applyFont="1" applyFill="1" applyBorder="1" applyAlignment="1">
      <alignment horizontal="right" vertical="center"/>
      <protection/>
    </xf>
    <xf numFmtId="15" fontId="15" fillId="2" borderId="0" xfId="37" applyFont="1" applyFill="1" applyBorder="1" applyAlignment="1">
      <alignment horizontal="right" vertical="center"/>
      <protection/>
    </xf>
    <xf numFmtId="0" fontId="23" fillId="0" borderId="0" xfId="36" applyFont="1" applyFill="1" applyBorder="1" applyAlignment="1">
      <alignment horizontal="right" vertical="center"/>
      <protection/>
    </xf>
    <xf numFmtId="181" fontId="23" fillId="0" borderId="0" xfId="32" applyNumberFormat="1" applyFont="1" applyBorder="1" applyAlignment="1" applyProtection="1">
      <alignment/>
      <protection locked="0"/>
    </xf>
    <xf numFmtId="15" fontId="23" fillId="0" borderId="0" xfId="37" applyFont="1" applyProtection="1">
      <alignment/>
      <protection locked="0"/>
    </xf>
    <xf numFmtId="15" fontId="24" fillId="0" borderId="0" xfId="37" applyFont="1" applyProtection="1">
      <alignment/>
      <protection locked="0"/>
    </xf>
    <xf numFmtId="180" fontId="29" fillId="0" borderId="0" xfId="32" applyNumberFormat="1" applyFont="1" applyBorder="1" applyAlignment="1" applyProtection="1">
      <alignment/>
      <protection locked="0"/>
    </xf>
    <xf numFmtId="181" fontId="29" fillId="0" borderId="0" xfId="32" applyNumberFormat="1" applyFont="1" applyBorder="1" applyAlignment="1" applyProtection="1">
      <alignment/>
      <protection locked="0"/>
    </xf>
    <xf numFmtId="180" fontId="29" fillId="0" borderId="0" xfId="32" applyNumberFormat="1" applyFont="1" applyFill="1" applyBorder="1" applyAlignment="1" applyProtection="1">
      <alignment/>
      <protection locked="0"/>
    </xf>
    <xf numFmtId="180" fontId="29" fillId="0" borderId="0" xfId="32" applyNumberFormat="1" applyFont="1" applyFill="1" applyBorder="1" applyAlignment="1" applyProtection="1">
      <alignment/>
      <protection/>
    </xf>
    <xf numFmtId="15" fontId="43" fillId="0" borderId="0" xfId="37" applyFont="1" applyProtection="1">
      <alignment/>
      <protection locked="0"/>
    </xf>
    <xf numFmtId="180" fontId="23" fillId="0" borderId="0" xfId="32" applyNumberFormat="1" applyFont="1" applyBorder="1" applyAlignment="1" applyProtection="1">
      <alignment horizontal="right"/>
      <protection locked="0"/>
    </xf>
    <xf numFmtId="181" fontId="23" fillId="0" borderId="0" xfId="32" applyNumberFormat="1" applyFont="1" applyFill="1" applyBorder="1" applyAlignment="1" applyProtection="1">
      <alignment/>
      <protection locked="0"/>
    </xf>
    <xf numFmtId="180" fontId="15" fillId="2" borderId="0" xfId="32" applyNumberFormat="1" applyFont="1" applyFill="1" applyBorder="1" applyAlignment="1" applyProtection="1">
      <alignment/>
      <protection locked="0"/>
    </xf>
    <xf numFmtId="181" fontId="15" fillId="2" borderId="0" xfId="32" applyNumberFormat="1" applyFont="1" applyFill="1" applyBorder="1" applyAlignment="1" applyProtection="1">
      <alignment/>
      <protection locked="0"/>
    </xf>
    <xf numFmtId="15" fontId="7" fillId="0" borderId="0" xfId="37" applyFont="1" applyProtection="1">
      <alignment/>
      <protection locked="0"/>
    </xf>
    <xf numFmtId="0" fontId="9" fillId="0" borderId="0" xfId="36" applyFont="1" applyAlignment="1" applyProtection="1">
      <alignment/>
      <protection locked="0"/>
    </xf>
    <xf numFmtId="0" fontId="9" fillId="0" borderId="0" xfId="36" applyFont="1" applyProtection="1">
      <alignment/>
      <protection locked="0"/>
    </xf>
    <xf numFmtId="0" fontId="16" fillId="0" borderId="0" xfId="33" applyFont="1" applyAlignment="1" quotePrefix="1">
      <alignment horizontal="left" wrapText="1"/>
      <protection/>
    </xf>
    <xf numFmtId="0" fontId="16" fillId="0" borderId="0" xfId="33" applyFont="1" applyFill="1" applyBorder="1" applyAlignment="1" quotePrefix="1">
      <alignment horizontal="left" wrapText="1"/>
      <protection/>
    </xf>
    <xf numFmtId="15" fontId="9" fillId="0" borderId="0" xfId="37" applyFont="1" applyBorder="1" applyAlignment="1">
      <alignment/>
      <protection/>
    </xf>
    <xf numFmtId="15" fontId="9" fillId="0" borderId="0" xfId="37" applyFont="1" applyFill="1" applyBorder="1" applyAlignment="1">
      <alignment/>
      <protection/>
    </xf>
    <xf numFmtId="15" fontId="9" fillId="0" borderId="0" xfId="37" applyFont="1" applyBorder="1" applyAlignment="1" applyProtection="1">
      <alignment/>
      <protection locked="0"/>
    </xf>
    <xf numFmtId="15" fontId="9" fillId="0" borderId="0" xfId="37" applyFont="1" applyFill="1" applyBorder="1" applyAlignment="1" applyProtection="1">
      <alignment/>
      <protection locked="0"/>
    </xf>
    <xf numFmtId="4" fontId="9" fillId="0" borderId="0" xfId="37" applyNumberFormat="1" applyFont="1" applyBorder="1" applyAlignment="1" applyProtection="1">
      <alignment/>
      <protection locked="0"/>
    </xf>
    <xf numFmtId="4" fontId="9" fillId="0" borderId="0" xfId="37" applyNumberFormat="1" applyFont="1" applyFill="1" applyBorder="1" applyAlignment="1" applyProtection="1">
      <alignment/>
      <protection locked="0"/>
    </xf>
    <xf numFmtId="15" fontId="24" fillId="0" borderId="0" xfId="37" applyFont="1" applyFill="1" applyProtection="1">
      <alignment/>
      <protection locked="0"/>
    </xf>
    <xf numFmtId="15" fontId="23" fillId="0" borderId="0" xfId="37" applyFont="1" applyFill="1" applyProtection="1">
      <alignment/>
      <protection locked="0"/>
    </xf>
    <xf numFmtId="15" fontId="15" fillId="0" borderId="0" xfId="37" applyFont="1" applyProtection="1">
      <alignment/>
      <protection locked="0"/>
    </xf>
    <xf numFmtId="15" fontId="23" fillId="0" borderId="0" xfId="37" applyFont="1" applyFill="1" applyBorder="1" applyProtection="1">
      <alignment/>
      <protection locked="0"/>
    </xf>
    <xf numFmtId="172" fontId="21" fillId="0" borderId="0" xfId="32" applyNumberFormat="1" applyFont="1" applyAlignment="1" applyProtection="1">
      <alignment horizontal="center"/>
      <protection/>
    </xf>
    <xf numFmtId="15" fontId="24" fillId="0" borderId="0" xfId="37" applyFont="1" applyProtection="1">
      <alignment/>
      <protection/>
    </xf>
    <xf numFmtId="15" fontId="25" fillId="0" borderId="0" xfId="37" applyFont="1" applyProtection="1">
      <alignment/>
      <protection locked="0"/>
    </xf>
    <xf numFmtId="15" fontId="24" fillId="0" borderId="0" xfId="37" applyFont="1" applyBorder="1" applyProtection="1">
      <alignment/>
      <protection locked="0"/>
    </xf>
    <xf numFmtId="172" fontId="22" fillId="0" borderId="0" xfId="32" applyNumberFormat="1" applyFont="1" applyFill="1" applyBorder="1" applyProtection="1">
      <alignment/>
      <protection locked="0"/>
    </xf>
    <xf numFmtId="15" fontId="23" fillId="0" borderId="0" xfId="37" applyFont="1" applyBorder="1" applyProtection="1">
      <alignment/>
      <protection locked="0"/>
    </xf>
    <xf numFmtId="15" fontId="15" fillId="2" borderId="0" xfId="37" applyFont="1" applyFill="1" applyProtection="1">
      <alignment/>
      <protection locked="0"/>
    </xf>
    <xf numFmtId="1" fontId="15" fillId="2" borderId="0" xfId="36" applyNumberFormat="1" applyFont="1" applyFill="1" applyBorder="1" applyAlignment="1">
      <alignment vertical="center"/>
      <protection/>
    </xf>
    <xf numFmtId="0" fontId="23" fillId="2" borderId="0" xfId="36" applyFont="1" applyFill="1" applyBorder="1" applyAlignment="1">
      <alignment horizontal="center" vertical="center"/>
      <protection/>
    </xf>
    <xf numFmtId="1" fontId="15" fillId="0" borderId="0" xfId="36" applyNumberFormat="1" applyFont="1" applyFill="1" applyBorder="1" applyAlignment="1">
      <alignment vertical="center"/>
      <protection/>
    </xf>
    <xf numFmtId="180" fontId="23" fillId="0" borderId="0" xfId="37" applyNumberFormat="1" applyFont="1" applyProtection="1">
      <alignment/>
      <protection locked="0"/>
    </xf>
    <xf numFmtId="180" fontId="26" fillId="0" borderId="0" xfId="32" applyNumberFormat="1" applyFont="1" applyFill="1" applyBorder="1" applyProtection="1">
      <alignment/>
      <protection locked="0"/>
    </xf>
    <xf numFmtId="181" fontId="23" fillId="0" borderId="0" xfId="37" applyNumberFormat="1" applyFont="1" applyFill="1" applyBorder="1" applyAlignment="1" applyProtection="1">
      <alignment horizontal="right"/>
      <protection/>
    </xf>
    <xf numFmtId="180" fontId="13" fillId="2" borderId="0" xfId="32" applyNumberFormat="1" applyFont="1" applyFill="1" applyBorder="1" applyProtection="1">
      <alignment/>
      <protection/>
    </xf>
    <xf numFmtId="180" fontId="13" fillId="2" borderId="0" xfId="37" applyNumberFormat="1" applyFont="1" applyFill="1" applyProtection="1">
      <alignment/>
      <protection locked="0"/>
    </xf>
    <xf numFmtId="15" fontId="13" fillId="0" borderId="0" xfId="37" applyFont="1" applyProtection="1">
      <alignment/>
      <protection locked="0"/>
    </xf>
    <xf numFmtId="15" fontId="24" fillId="2" borderId="0" xfId="37" applyFont="1" applyFill="1" applyProtection="1">
      <alignment/>
      <protection locked="0"/>
    </xf>
    <xf numFmtId="180" fontId="15" fillId="2" borderId="0" xfId="37" applyNumberFormat="1" applyFont="1" applyFill="1" applyProtection="1">
      <alignment/>
      <protection locked="0"/>
    </xf>
    <xf numFmtId="15" fontId="23" fillId="4" borderId="0" xfId="37" applyFont="1" applyFill="1" applyProtection="1">
      <alignment/>
      <protection locked="0"/>
    </xf>
    <xf numFmtId="15" fontId="16" fillId="4" borderId="0" xfId="37" applyFont="1" applyFill="1" applyBorder="1" applyProtection="1">
      <alignment/>
      <protection locked="0"/>
    </xf>
    <xf numFmtId="15" fontId="23" fillId="4" borderId="0" xfId="37" applyFont="1" applyFill="1" applyBorder="1" applyProtection="1">
      <alignment/>
      <protection locked="0"/>
    </xf>
    <xf numFmtId="180" fontId="23" fillId="0" borderId="0" xfId="32" applyNumberFormat="1" applyFont="1" applyFill="1" applyBorder="1" applyAlignment="1" applyProtection="1">
      <alignment horizontal="center"/>
      <protection locked="0"/>
    </xf>
    <xf numFmtId="15" fontId="45" fillId="0" borderId="0" xfId="0" applyFont="1" applyAlignment="1">
      <alignment horizontal="left"/>
    </xf>
    <xf numFmtId="15" fontId="45" fillId="0" borderId="0" xfId="0" applyFont="1" applyAlignment="1">
      <alignment/>
    </xf>
    <xf numFmtId="15" fontId="27" fillId="0" borderId="0" xfId="0" applyFont="1" applyAlignment="1">
      <alignment/>
    </xf>
    <xf numFmtId="4" fontId="46" fillId="0" borderId="0" xfId="29" applyFont="1" applyAlignment="1">
      <alignment horizontal="left"/>
      <protection/>
    </xf>
    <xf numFmtId="4" fontId="17" fillId="0" borderId="0" xfId="34" applyFont="1" applyBorder="1" applyAlignment="1" quotePrefix="1">
      <alignment horizontal="left" wrapText="1"/>
      <protection/>
    </xf>
    <xf numFmtId="4" fontId="17" fillId="5" borderId="0" xfId="34" applyFont="1" applyFill="1" applyBorder="1" applyAlignment="1" quotePrefix="1">
      <alignment horizontal="justify" wrapText="1"/>
      <protection/>
    </xf>
    <xf numFmtId="0" fontId="16" fillId="0" borderId="0" xfId="33" applyFont="1" applyAlignment="1">
      <alignment horizontal="left" wrapText="1"/>
      <protection/>
    </xf>
    <xf numFmtId="15" fontId="45" fillId="0" borderId="0" xfId="0" applyFont="1" applyAlignment="1">
      <alignment horizontal="left"/>
    </xf>
    <xf numFmtId="15" fontId="19" fillId="0" borderId="0" xfId="0" applyFont="1" applyBorder="1" applyAlignment="1" quotePrefix="1">
      <alignment horizontal="justify" wrapText="1"/>
    </xf>
    <xf numFmtId="15" fontId="17" fillId="0" borderId="0" xfId="0" applyFont="1" applyBorder="1" applyAlignment="1" quotePrefix="1">
      <alignment horizontal="justify" wrapText="1"/>
    </xf>
    <xf numFmtId="170" fontId="10" fillId="0" borderId="0" xfId="41" applyFont="1" applyAlignment="1" applyProtection="1">
      <alignment horizontal="center"/>
      <protection locked="0"/>
    </xf>
    <xf numFmtId="0" fontId="15" fillId="3" borderId="0" xfId="0" applyNumberFormat="1" applyFont="1" applyFill="1" applyBorder="1" applyAlignment="1">
      <alignment horizontal="center" vertical="top" wrapText="1"/>
    </xf>
    <xf numFmtId="0" fontId="15" fillId="6" borderId="0" xfId="0" applyNumberFormat="1" applyFont="1" applyFill="1" applyBorder="1" applyAlignment="1">
      <alignment horizontal="center" vertical="top" wrapText="1"/>
    </xf>
    <xf numFmtId="172" fontId="15" fillId="2" borderId="0" xfId="32" applyNumberFormat="1" applyFont="1" applyFill="1" applyBorder="1" applyAlignment="1" applyProtection="1">
      <alignment horizontal="left" vertical="top"/>
      <protection/>
    </xf>
    <xf numFmtId="15" fontId="15" fillId="7" borderId="0" xfId="0" applyFont="1" applyFill="1" applyBorder="1" applyAlignment="1">
      <alignment vertical="top"/>
    </xf>
    <xf numFmtId="1" fontId="15" fillId="2" borderId="0" xfId="24" applyNumberFormat="1" applyFont="1" applyFill="1" applyBorder="1" applyAlignment="1" applyProtection="1">
      <alignment horizontal="center" vertical="top" wrapText="1"/>
      <protection locked="0"/>
    </xf>
    <xf numFmtId="1" fontId="15" fillId="7" borderId="0" xfId="24" applyNumberFormat="1" applyFont="1" applyFill="1" applyBorder="1" applyAlignment="1" applyProtection="1" quotePrefix="1">
      <alignment horizontal="center" vertical="top" wrapText="1"/>
      <protection locked="0"/>
    </xf>
    <xf numFmtId="15" fontId="15" fillId="2" borderId="0" xfId="0" applyFont="1" applyFill="1" applyBorder="1" applyAlignment="1">
      <alignment vertical="top"/>
    </xf>
    <xf numFmtId="182" fontId="30" fillId="0" borderId="0" xfId="0" applyNumberFormat="1" applyFont="1" applyBorder="1" applyAlignment="1" applyProtection="1">
      <alignment horizontal="justify" wrapText="1"/>
      <protection locked="0"/>
    </xf>
    <xf numFmtId="182" fontId="17" fillId="0" borderId="0" xfId="0" applyNumberFormat="1" applyFont="1" applyBorder="1" applyAlignment="1" applyProtection="1">
      <alignment horizontal="justify" wrapText="1"/>
      <protection locked="0"/>
    </xf>
    <xf numFmtId="1" fontId="15" fillId="2" borderId="1" xfId="24" applyNumberFormat="1" applyFont="1" applyFill="1" applyBorder="1" applyAlignment="1" applyProtection="1">
      <alignment horizontal="center" vertical="top" wrapText="1"/>
      <protection locked="0"/>
    </xf>
    <xf numFmtId="1" fontId="15" fillId="7" borderId="1" xfId="24" applyNumberFormat="1" applyFont="1" applyFill="1" applyBorder="1" applyAlignment="1" applyProtection="1">
      <alignment horizontal="center" vertical="top" wrapText="1"/>
      <protection locked="0"/>
    </xf>
    <xf numFmtId="1" fontId="39" fillId="3" borderId="0" xfId="24" applyNumberFormat="1" applyFont="1" applyFill="1" applyBorder="1" applyAlignment="1" applyProtection="1">
      <alignment horizontal="center" vertical="top" wrapText="1"/>
      <protection locked="0"/>
    </xf>
    <xf numFmtId="1" fontId="39" fillId="3" borderId="0" xfId="24" applyNumberFormat="1" applyFont="1" applyFill="1" applyBorder="1" applyAlignment="1" applyProtection="1">
      <alignment horizontal="center" vertical="top"/>
      <protection locked="0"/>
    </xf>
    <xf numFmtId="0" fontId="16" fillId="0" borderId="0" xfId="33" applyFont="1" applyBorder="1" applyAlignment="1" quotePrefix="1">
      <alignment horizontal="left" wrapText="1"/>
      <protection/>
    </xf>
    <xf numFmtId="170" fontId="10" fillId="0" borderId="0" xfId="42" applyFont="1" applyAlignment="1" applyProtection="1">
      <alignment horizontal="center"/>
      <protection locked="0"/>
    </xf>
    <xf numFmtId="0" fontId="15" fillId="2" borderId="0" xfId="36" applyFont="1" applyFill="1" applyBorder="1" applyAlignment="1">
      <alignment vertical="top"/>
      <protection/>
    </xf>
    <xf numFmtId="15" fontId="45" fillId="0" borderId="0" xfId="0" applyFont="1" applyAlignment="1">
      <alignment horizontal="left"/>
    </xf>
    <xf numFmtId="0" fontId="15" fillId="3" borderId="0" xfId="36" applyNumberFormat="1" applyFont="1" applyFill="1" applyBorder="1" applyAlignment="1">
      <alignment horizontal="center" vertical="top" wrapText="1"/>
      <protection/>
    </xf>
    <xf numFmtId="1" fontId="15" fillId="2" borderId="0" xfId="24" applyNumberFormat="1" applyFont="1" applyFill="1" applyBorder="1" applyAlignment="1" applyProtection="1" quotePrefix="1">
      <alignment horizontal="right" vertical="top" wrapText="1"/>
      <protection locked="0"/>
    </xf>
    <xf numFmtId="0" fontId="48" fillId="0" borderId="0" xfId="35" applyFont="1" applyBorder="1" applyAlignment="1">
      <alignment horizontal="left"/>
      <protection/>
    </xf>
    <xf numFmtId="0" fontId="49" fillId="0" borderId="0" xfId="35" applyFont="1" applyBorder="1">
      <alignment/>
      <protection/>
    </xf>
    <xf numFmtId="0" fontId="50" fillId="0" borderId="0" xfId="35" applyFont="1" applyBorder="1" applyAlignment="1">
      <alignment horizontal="justify"/>
      <protection/>
    </xf>
    <xf numFmtId="0" fontId="23" fillId="0" borderId="0" xfId="35" applyFont="1" applyBorder="1" applyAlignment="1">
      <alignment horizontal="right"/>
      <protection/>
    </xf>
    <xf numFmtId="0" fontId="15" fillId="2" borderId="0" xfId="35" applyFont="1" applyFill="1" applyBorder="1" applyAlignment="1">
      <alignment horizontal="left" vertical="top" wrapText="1"/>
      <protection/>
    </xf>
    <xf numFmtId="0" fontId="15" fillId="2" borderId="0" xfId="35" applyFont="1" applyFill="1" applyBorder="1" applyAlignment="1">
      <alignment horizontal="center" vertical="top" wrapText="1"/>
      <protection/>
    </xf>
    <xf numFmtId="0" fontId="51" fillId="2" borderId="0" xfId="35" applyFont="1" applyFill="1" applyBorder="1">
      <alignment/>
      <protection/>
    </xf>
    <xf numFmtId="0" fontId="15" fillId="2" borderId="0" xfId="35" applyFont="1" applyFill="1" applyBorder="1" applyAlignment="1">
      <alignment horizontal="right" vertical="top" wrapText="1"/>
      <protection/>
    </xf>
    <xf numFmtId="0" fontId="15" fillId="2" borderId="0" xfId="35" applyFont="1" applyFill="1" applyBorder="1" applyAlignment="1">
      <alignment horizontal="right" vertical="top" wrapText="1"/>
      <protection/>
    </xf>
    <xf numFmtId="0" fontId="51" fillId="0" borderId="0" xfId="35" applyFont="1" applyBorder="1">
      <alignment/>
      <protection/>
    </xf>
    <xf numFmtId="0" fontId="15" fillId="2" borderId="0" xfId="35" applyFont="1" applyFill="1" applyBorder="1" applyAlignment="1">
      <alignment vertical="top" wrapText="1"/>
      <protection/>
    </xf>
    <xf numFmtId="0" fontId="15" fillId="2" borderId="0" xfId="35" applyFont="1" applyFill="1" applyBorder="1" applyAlignment="1">
      <alignment horizontal="center" vertical="top" wrapText="1"/>
      <protection/>
    </xf>
    <xf numFmtId="0" fontId="13" fillId="2" borderId="0" xfId="35" applyFont="1" applyFill="1" applyBorder="1" applyAlignment="1">
      <alignment horizontal="right" vertical="top" wrapText="1"/>
      <protection/>
    </xf>
    <xf numFmtId="0" fontId="23" fillId="0" borderId="0" xfId="35" applyFont="1" applyFill="1" applyBorder="1" applyAlignment="1">
      <alignment horizontal="left"/>
      <protection/>
    </xf>
    <xf numFmtId="0" fontId="23" fillId="0" borderId="0" xfId="35" applyFont="1" applyFill="1" applyBorder="1" applyAlignment="1">
      <alignment horizontal="right"/>
      <protection/>
    </xf>
    <xf numFmtId="1" fontId="23" fillId="0" borderId="0" xfId="35" applyNumberFormat="1" applyFont="1" applyFill="1" applyBorder="1" applyAlignment="1">
      <alignment horizontal="right"/>
      <protection/>
    </xf>
    <xf numFmtId="0" fontId="52" fillId="0" borderId="0" xfId="35" applyFont="1" applyFill="1" applyBorder="1" applyAlignment="1">
      <alignment/>
      <protection/>
    </xf>
    <xf numFmtId="0" fontId="23" fillId="0" borderId="0" xfId="35" applyFont="1" applyFill="1" applyBorder="1" applyAlignment="1">
      <alignment/>
      <protection/>
    </xf>
    <xf numFmtId="0" fontId="24" fillId="0" borderId="0" xfId="35" applyFont="1" applyBorder="1" applyAlignment="1">
      <alignment horizontal="left"/>
      <protection/>
    </xf>
    <xf numFmtId="0" fontId="24" fillId="0" borderId="0" xfId="35" applyFont="1" applyBorder="1" applyAlignment="1">
      <alignment horizontal="right"/>
      <protection/>
    </xf>
    <xf numFmtId="0" fontId="25" fillId="0" borderId="0" xfId="35" applyFont="1" applyBorder="1" applyAlignment="1">
      <alignment horizontal="right"/>
      <protection/>
    </xf>
    <xf numFmtId="0" fontId="49" fillId="0" borderId="0" xfId="35" applyFont="1" applyBorder="1" applyAlignment="1">
      <alignment/>
      <protection/>
    </xf>
    <xf numFmtId="0" fontId="15" fillId="2" borderId="0" xfId="35" applyFont="1" applyFill="1" applyBorder="1" applyAlignment="1">
      <alignment horizontal="left"/>
      <protection/>
    </xf>
    <xf numFmtId="0" fontId="15" fillId="2" borderId="0" xfId="35" applyFont="1" applyFill="1" applyBorder="1" applyAlignment="1">
      <alignment horizontal="right"/>
      <protection/>
    </xf>
    <xf numFmtId="1" fontId="15" fillId="2" borderId="0" xfId="35" applyNumberFormat="1" applyFont="1" applyFill="1" applyBorder="1" applyAlignment="1">
      <alignment horizontal="right"/>
      <protection/>
    </xf>
    <xf numFmtId="0" fontId="53" fillId="0" borderId="0" xfId="35" applyFont="1" applyBorder="1" applyAlignment="1">
      <alignment/>
      <protection/>
    </xf>
    <xf numFmtId="0" fontId="16" fillId="0" borderId="0" xfId="35" applyFont="1" applyFill="1" applyBorder="1" applyAlignment="1">
      <alignment horizontal="right"/>
      <protection/>
    </xf>
    <xf numFmtId="0" fontId="26" fillId="0" borderId="0" xfId="35" applyFont="1" applyFill="1" applyBorder="1" applyAlignment="1">
      <alignment horizontal="right"/>
      <protection/>
    </xf>
    <xf numFmtId="0" fontId="25" fillId="0" borderId="0" xfId="35" applyFont="1" applyBorder="1" applyAlignment="1">
      <alignment horizontal="left"/>
      <protection/>
    </xf>
    <xf numFmtId="0" fontId="15" fillId="2" borderId="0" xfId="35" applyFont="1" applyFill="1" applyBorder="1" applyAlignment="1">
      <alignment horizontal="left"/>
      <protection/>
    </xf>
    <xf numFmtId="0" fontId="16" fillId="0" borderId="0" xfId="35" applyFont="1" applyBorder="1" applyAlignment="1">
      <alignment horizontal="justify"/>
      <protection/>
    </xf>
    <xf numFmtId="0" fontId="23" fillId="0" borderId="0" xfId="35" applyFont="1" applyBorder="1" applyAlignment="1">
      <alignment horizontal="justify"/>
      <protection/>
    </xf>
    <xf numFmtId="0" fontId="16" fillId="0" borderId="0" xfId="35" applyFont="1" applyBorder="1" applyAlignment="1">
      <alignment horizontal="justify" wrapText="1"/>
      <protection/>
    </xf>
    <xf numFmtId="0" fontId="23" fillId="0" borderId="0" xfId="35" applyFont="1" applyBorder="1" applyAlignment="1">
      <alignment horizontal="justify" wrapText="1"/>
      <protection/>
    </xf>
    <xf numFmtId="0" fontId="16" fillId="0" borderId="0" xfId="35" applyFont="1" applyBorder="1" applyAlignment="1" quotePrefix="1">
      <alignment horizontal="justify" wrapText="1"/>
      <protection/>
    </xf>
    <xf numFmtId="0" fontId="23" fillId="0" borderId="0" xfId="35" applyFont="1" applyBorder="1" applyAlignment="1">
      <alignment horizontal="justify" vertical="top" wrapText="1"/>
      <protection/>
    </xf>
    <xf numFmtId="0" fontId="14" fillId="0" borderId="0" xfId="35" applyFont="1" applyBorder="1">
      <alignment/>
      <protection/>
    </xf>
    <xf numFmtId="0" fontId="24" fillId="0" borderId="0" xfId="35" applyFont="1" applyBorder="1">
      <alignment/>
      <protection/>
    </xf>
    <xf numFmtId="0" fontId="22" fillId="0" borderId="0" xfId="35" applyFont="1" applyBorder="1" applyAlignment="1">
      <alignment horizontal="justify"/>
      <protection/>
    </xf>
    <xf numFmtId="0" fontId="15" fillId="2" borderId="0" xfId="35" applyFont="1" applyFill="1" applyBorder="1" applyAlignment="1">
      <alignment vertical="top"/>
      <protection/>
    </xf>
    <xf numFmtId="0" fontId="23" fillId="0" borderId="0" xfId="35" applyFont="1" applyBorder="1" applyAlignment="1">
      <alignment horizontal="left" wrapText="1"/>
      <protection/>
    </xf>
    <xf numFmtId="0" fontId="23" fillId="0" borderId="0" xfId="35" applyFont="1" applyFill="1" applyBorder="1" applyAlignment="1">
      <alignment horizontal="right" wrapText="1"/>
      <protection/>
    </xf>
    <xf numFmtId="0" fontId="23" fillId="0" borderId="0" xfId="35" applyFont="1" applyBorder="1" applyAlignment="1">
      <alignment horizontal="right" wrapText="1"/>
      <protection/>
    </xf>
    <xf numFmtId="1" fontId="23" fillId="0" borderId="0" xfId="35" applyNumberFormat="1" applyFont="1" applyBorder="1" applyAlignment="1">
      <alignment horizontal="right" wrapText="1"/>
      <protection/>
    </xf>
    <xf numFmtId="0" fontId="14" fillId="0" borderId="0" xfId="35" applyFont="1" applyBorder="1" applyAlignment="1">
      <alignment horizontal="left" wrapText="1"/>
      <protection/>
    </xf>
    <xf numFmtId="0" fontId="14" fillId="0" borderId="0" xfId="35" applyFont="1" applyBorder="1" applyAlignment="1">
      <alignment horizontal="right" wrapText="1"/>
      <protection/>
    </xf>
    <xf numFmtId="0" fontId="13" fillId="0" borderId="0" xfId="35" applyFont="1" applyBorder="1" applyAlignment="1">
      <alignment horizontal="right" wrapText="1"/>
      <protection/>
    </xf>
    <xf numFmtId="0" fontId="13" fillId="0" borderId="0" xfId="35" applyFont="1" applyBorder="1">
      <alignment/>
      <protection/>
    </xf>
    <xf numFmtId="0" fontId="15" fillId="2" borderId="0" xfId="35" applyFont="1" applyFill="1" applyBorder="1" applyAlignment="1">
      <alignment horizontal="left" wrapText="1"/>
      <protection/>
    </xf>
    <xf numFmtId="0" fontId="15" fillId="2" borderId="0" xfId="35" applyFont="1" applyFill="1" applyBorder="1" applyAlignment="1">
      <alignment horizontal="right" wrapText="1"/>
      <protection/>
    </xf>
    <xf numFmtId="0" fontId="16" fillId="2" borderId="0" xfId="35" applyFont="1" applyFill="1" applyBorder="1" applyAlignment="1">
      <alignment horizontal="right" wrapText="1"/>
      <protection/>
    </xf>
    <xf numFmtId="1" fontId="15" fillId="2" borderId="0" xfId="35" applyNumberFormat="1" applyFont="1" applyFill="1" applyBorder="1" applyAlignment="1">
      <alignment horizontal="right" wrapText="1"/>
      <protection/>
    </xf>
    <xf numFmtId="0" fontId="15" fillId="0" borderId="0" xfId="35" applyFont="1" applyBorder="1" applyAlignment="1">
      <alignment horizontal="left" wrapText="1"/>
      <protection/>
    </xf>
    <xf numFmtId="0" fontId="15" fillId="0" borderId="0" xfId="35" applyFont="1" applyBorder="1" applyAlignment="1">
      <alignment horizontal="right" wrapText="1"/>
      <protection/>
    </xf>
    <xf numFmtId="0" fontId="16" fillId="0" borderId="0" xfId="35" applyFont="1" applyBorder="1" applyAlignment="1" quotePrefix="1">
      <alignment horizontal="justify"/>
      <protection/>
    </xf>
    <xf numFmtId="0" fontId="48" fillId="0" borderId="0" xfId="35" applyFont="1" applyBorder="1" applyAlignment="1">
      <alignment horizontal="justify"/>
      <protection/>
    </xf>
    <xf numFmtId="0" fontId="26" fillId="0" borderId="0" xfId="35" applyFont="1" applyBorder="1" applyAlignment="1">
      <alignment horizontal="right" wrapText="1"/>
      <protection/>
    </xf>
    <xf numFmtId="0" fontId="15" fillId="0" borderId="0" xfId="35" applyFont="1" applyBorder="1">
      <alignment/>
      <protection/>
    </xf>
    <xf numFmtId="0" fontId="22" fillId="0" borderId="0" xfId="35" applyFont="1" applyBorder="1" applyAlignment="1">
      <alignment horizontal="justify"/>
      <protection/>
    </xf>
    <xf numFmtId="0" fontId="13" fillId="2" borderId="0" xfId="35" applyFont="1" applyFill="1" applyBorder="1">
      <alignment/>
      <protection/>
    </xf>
    <xf numFmtId="0" fontId="23" fillId="0" borderId="0" xfId="35" applyFont="1" applyBorder="1" applyAlignment="1">
      <alignment horizontal="left"/>
      <protection/>
    </xf>
    <xf numFmtId="0" fontId="24" fillId="0" borderId="0" xfId="35" applyFont="1" applyBorder="1" applyAlignment="1">
      <alignment/>
      <protection/>
    </xf>
    <xf numFmtId="1" fontId="23" fillId="0" borderId="0" xfId="35" applyNumberFormat="1" applyFont="1" applyBorder="1" applyAlignment="1">
      <alignment horizontal="right"/>
      <protection/>
    </xf>
    <xf numFmtId="0" fontId="15" fillId="0" borderId="0" xfId="35" applyFont="1" applyBorder="1" applyAlignment="1">
      <alignment/>
      <protection/>
    </xf>
    <xf numFmtId="1" fontId="25" fillId="0" borderId="0" xfId="35" applyNumberFormat="1" applyFont="1" applyBorder="1" applyAlignment="1">
      <alignment horizontal="right"/>
      <protection/>
    </xf>
    <xf numFmtId="0" fontId="53" fillId="0" borderId="0" xfId="35" applyFont="1" applyBorder="1">
      <alignment/>
      <protection/>
    </xf>
    <xf numFmtId="0" fontId="56" fillId="0" borderId="0" xfId="35" applyFont="1" applyBorder="1" applyAlignment="1">
      <alignment horizontal="left"/>
      <protection/>
    </xf>
    <xf numFmtId="0" fontId="39" fillId="2" borderId="0" xfId="35" applyFont="1" applyFill="1" applyBorder="1" applyAlignment="1">
      <alignment horizontal="left" vertical="top" wrapText="1"/>
      <protection/>
    </xf>
    <xf numFmtId="0" fontId="39" fillId="2" borderId="0" xfId="35" applyFont="1" applyFill="1" applyBorder="1" applyAlignment="1">
      <alignment horizontal="center" vertical="top" wrapText="1"/>
      <protection/>
    </xf>
    <xf numFmtId="0" fontId="39" fillId="2" borderId="0" xfId="35" applyFont="1" applyFill="1" applyBorder="1" applyAlignment="1">
      <alignment horizontal="center" vertical="top" wrapText="1"/>
      <protection/>
    </xf>
    <xf numFmtId="0" fontId="18" fillId="0" borderId="0" xfId="35" applyFont="1" applyBorder="1">
      <alignment/>
      <protection/>
    </xf>
    <xf numFmtId="0" fontId="18" fillId="2" borderId="0" xfId="35" applyFont="1" applyFill="1" applyBorder="1">
      <alignment/>
      <protection/>
    </xf>
    <xf numFmtId="0" fontId="39" fillId="2" borderId="0" xfId="35" applyFont="1" applyFill="1" applyBorder="1" applyAlignment="1">
      <alignment horizontal="right" vertical="top" wrapText="1"/>
      <protection/>
    </xf>
    <xf numFmtId="0" fontId="39" fillId="2" borderId="0" xfId="35" applyFont="1" applyFill="1" applyBorder="1" applyAlignment="1">
      <alignment horizontal="right" vertical="top" wrapText="1"/>
      <protection/>
    </xf>
    <xf numFmtId="0" fontId="39" fillId="2" borderId="0" xfId="35" applyFont="1" applyFill="1" applyBorder="1" applyAlignment="1">
      <alignment vertical="top" wrapText="1"/>
      <protection/>
    </xf>
    <xf numFmtId="0" fontId="18" fillId="2" borderId="0" xfId="35" applyFont="1" applyFill="1" applyBorder="1" applyAlignment="1">
      <alignment horizontal="right" vertical="top" wrapText="1"/>
      <protection/>
    </xf>
    <xf numFmtId="0" fontId="29" fillId="0" borderId="0" xfId="35" applyFont="1" applyBorder="1" applyAlignment="1">
      <alignment/>
      <protection/>
    </xf>
    <xf numFmtId="0" fontId="23" fillId="0" borderId="0" xfId="35" applyFont="1" applyBorder="1" applyAlignment="1">
      <alignment horizontal="center"/>
      <protection/>
    </xf>
    <xf numFmtId="0" fontId="23" fillId="0" borderId="0" xfId="35" applyFont="1" applyFill="1" applyBorder="1" applyAlignment="1">
      <alignment horizontal="center"/>
      <protection/>
    </xf>
    <xf numFmtId="0" fontId="23" fillId="0" borderId="0" xfId="35" applyFont="1" applyBorder="1" applyAlignment="1">
      <alignment/>
      <protection/>
    </xf>
    <xf numFmtId="0" fontId="29" fillId="2" borderId="0" xfId="35" applyFont="1" applyFill="1" applyBorder="1" applyAlignment="1">
      <alignment/>
      <protection/>
    </xf>
    <xf numFmtId="0" fontId="29" fillId="2" borderId="0" xfId="35" applyFont="1" applyFill="1" applyBorder="1" applyAlignment="1">
      <alignment horizontal="right"/>
      <protection/>
    </xf>
    <xf numFmtId="0" fontId="35" fillId="0" borderId="0" xfId="35" applyFont="1" applyBorder="1" applyAlignment="1" quotePrefix="1">
      <alignment/>
      <protection/>
    </xf>
    <xf numFmtId="0" fontId="35" fillId="0" borderId="0" xfId="35" applyFont="1" applyBorder="1" applyAlignment="1">
      <alignment/>
      <protection/>
    </xf>
    <xf numFmtId="0" fontId="0" fillId="0" borderId="0" xfId="35" applyAlignment="1">
      <alignment/>
      <protection/>
    </xf>
  </cellXfs>
  <cellStyles count="29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DATI_SINTESI_12_05" xfId="29"/>
    <cellStyle name="Normale_Foglio di lavoro in D: _DOCUMENTO INFORMATIVO FASCICOLO ITALIANO (Teresa) 03_Documento Informativo 20061114" xfId="30"/>
    <cellStyle name="Normale_Margine degli interessi" xfId="31"/>
    <cellStyle name="Normale_Operazioni finanziarie" xfId="32"/>
    <cellStyle name="Normale_SCHEMI-BI" xfId="33"/>
    <cellStyle name="Normale_TAB_CONS_Dati sintesi_12_07" xfId="34"/>
    <cellStyle name="Normale_TAB_CONS_Parte E_SUBPRIME_12_07 Com Stampa" xfId="35"/>
    <cellStyle name="Normale_TAB_INDIV_Relaz Gestione_12_07" xfId="36"/>
    <cellStyle name="Normale_XINDIVIDUALE_Tabelle_coll_1205" xfId="37"/>
    <cellStyle name="Percent" xfId="38"/>
    <cellStyle name="Currency" xfId="39"/>
    <cellStyle name="Valuta (0)" xfId="40"/>
    <cellStyle name="Currency [0]" xfId="41"/>
    <cellStyle name="Valuta [0]_XINDIVIDUALE_Tabelle_coll_1205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38100</xdr:rowOff>
    </xdr:from>
    <xdr:to>
      <xdr:col>8</xdr:col>
      <xdr:colOff>9525</xdr:colOff>
      <xdr:row>43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9525" y="7943850"/>
          <a:ext cx="61531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4533900" y="1543050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44</xdr:row>
      <xdr:rowOff>0</xdr:rowOff>
    </xdr:from>
    <xdr:to>
      <xdr:col>5</xdr:col>
      <xdr:colOff>419100</xdr:colOff>
      <xdr:row>44</xdr:row>
      <xdr:rowOff>0</xdr:rowOff>
    </xdr:to>
    <xdr:sp>
      <xdr:nvSpPr>
        <xdr:cNvPr id="3" name="Line 5"/>
        <xdr:cNvSpPr>
          <a:spLocks/>
        </xdr:cNvSpPr>
      </xdr:nvSpPr>
      <xdr:spPr>
        <a:xfrm>
          <a:off x="4591050" y="8105775"/>
          <a:ext cx="800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6867525" y="1543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190500</xdr:rowOff>
    </xdr:from>
    <xdr:to>
      <xdr:col>6</xdr:col>
      <xdr:colOff>609600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362575" y="1133475"/>
          <a:ext cx="10763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942975"/>
          <a:ext cx="1866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467100" y="942975"/>
          <a:ext cx="29718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9525</xdr:rowOff>
    </xdr:from>
    <xdr:to>
      <xdr:col>6</xdr:col>
      <xdr:colOff>600075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3152775"/>
          <a:ext cx="6410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190500</xdr:rowOff>
    </xdr:from>
    <xdr:to>
      <xdr:col>6</xdr:col>
      <xdr:colOff>647700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057775" y="1047750"/>
          <a:ext cx="11144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857250"/>
          <a:ext cx="1762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6</xdr:col>
      <xdr:colOff>638175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362325" y="857250"/>
          <a:ext cx="2800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190500</xdr:rowOff>
    </xdr:from>
    <xdr:to>
      <xdr:col>6</xdr:col>
      <xdr:colOff>647700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381625" y="1104900"/>
          <a:ext cx="11144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914400"/>
          <a:ext cx="1762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6</xdr:col>
      <xdr:colOff>638175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362325" y="914400"/>
          <a:ext cx="3124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</xdr:row>
      <xdr:rowOff>276225</xdr:rowOff>
    </xdr:from>
    <xdr:to>
      <xdr:col>8</xdr:col>
      <xdr:colOff>38100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5076825" y="1333500"/>
          <a:ext cx="1647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1695450</xdr:colOff>
      <xdr:row>5</xdr:row>
      <xdr:rowOff>190500</xdr:rowOff>
    </xdr:from>
    <xdr:to>
      <xdr:col>4</xdr:col>
      <xdr:colOff>695325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95450" y="866775"/>
          <a:ext cx="3190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866775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1057275"/>
          <a:ext cx="1685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47625</xdr:rowOff>
    </xdr:from>
    <xdr:to>
      <xdr:col>8</xdr:col>
      <xdr:colOff>38100</xdr:colOff>
      <xdr:row>18</xdr:row>
      <xdr:rowOff>47625</xdr:rowOff>
    </xdr:to>
    <xdr:sp>
      <xdr:nvSpPr>
        <xdr:cNvPr id="4" name="Line 4"/>
        <xdr:cNvSpPr>
          <a:spLocks/>
        </xdr:cNvSpPr>
      </xdr:nvSpPr>
      <xdr:spPr>
        <a:xfrm>
          <a:off x="19050" y="3571875"/>
          <a:ext cx="67056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11</xdr:col>
      <xdr:colOff>9525</xdr:colOff>
      <xdr:row>41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800975"/>
          <a:ext cx="7058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5</xdr:col>
      <xdr:colOff>57150</xdr:colOff>
      <xdr:row>8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876425" y="1552575"/>
          <a:ext cx="2286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0</xdr:rowOff>
    </xdr:from>
    <xdr:to>
      <xdr:col>11</xdr:col>
      <xdr:colOff>0</xdr:colOff>
      <xdr:row>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4286250" y="1543050"/>
          <a:ext cx="2771775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180975</xdr:rowOff>
    </xdr:from>
    <xdr:to>
      <xdr:col>8</xdr:col>
      <xdr:colOff>19050</xdr:colOff>
      <xdr:row>43</xdr:row>
      <xdr:rowOff>180975</xdr:rowOff>
    </xdr:to>
    <xdr:sp>
      <xdr:nvSpPr>
        <xdr:cNvPr id="50" name="Line 51"/>
        <xdr:cNvSpPr>
          <a:spLocks/>
        </xdr:cNvSpPr>
      </xdr:nvSpPr>
      <xdr:spPr>
        <a:xfrm>
          <a:off x="0" y="8220075"/>
          <a:ext cx="6343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600575" y="15716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5</xdr:col>
      <xdr:colOff>419100</xdr:colOff>
      <xdr:row>25</xdr:row>
      <xdr:rowOff>0</xdr:rowOff>
    </xdr:to>
    <xdr:sp>
      <xdr:nvSpPr>
        <xdr:cNvPr id="52" name="Line 55"/>
        <xdr:cNvSpPr>
          <a:spLocks/>
        </xdr:cNvSpPr>
      </xdr:nvSpPr>
      <xdr:spPr>
        <a:xfrm>
          <a:off x="4600575" y="46196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0</xdr:rowOff>
    </xdr:from>
    <xdr:to>
      <xdr:col>10</xdr:col>
      <xdr:colOff>419100</xdr:colOff>
      <xdr:row>8</xdr:row>
      <xdr:rowOff>0</xdr:rowOff>
    </xdr:to>
    <xdr:sp>
      <xdr:nvSpPr>
        <xdr:cNvPr id="53" name="Line 57"/>
        <xdr:cNvSpPr>
          <a:spLocks/>
        </xdr:cNvSpPr>
      </xdr:nvSpPr>
      <xdr:spPr>
        <a:xfrm>
          <a:off x="7038975" y="1571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54" name="Line 58"/>
        <xdr:cNvSpPr>
          <a:spLocks/>
        </xdr:cNvSpPr>
      </xdr:nvSpPr>
      <xdr:spPr>
        <a:xfrm>
          <a:off x="7038975" y="4619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086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86675"/>
          <a:ext cx="66198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25755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181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22</xdr:col>
      <xdr:colOff>476250</xdr:colOff>
      <xdr:row>28</xdr:row>
      <xdr:rowOff>0</xdr:rowOff>
    </xdr:to>
    <xdr:sp>
      <xdr:nvSpPr>
        <xdr:cNvPr id="396" name="Line 396"/>
        <xdr:cNvSpPr>
          <a:spLocks/>
        </xdr:cNvSpPr>
      </xdr:nvSpPr>
      <xdr:spPr>
        <a:xfrm>
          <a:off x="28575" y="6076950"/>
          <a:ext cx="7248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0</xdr:rowOff>
    </xdr:from>
    <xdr:to>
      <xdr:col>11</xdr:col>
      <xdr:colOff>466725</xdr:colOff>
      <xdr:row>9</xdr:row>
      <xdr:rowOff>0</xdr:rowOff>
    </xdr:to>
    <xdr:sp>
      <xdr:nvSpPr>
        <xdr:cNvPr id="397" name="Line 398"/>
        <xdr:cNvSpPr>
          <a:spLocks/>
        </xdr:cNvSpPr>
      </xdr:nvSpPr>
      <xdr:spPr>
        <a:xfrm>
          <a:off x="3333750" y="20193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276225</xdr:rowOff>
    </xdr:from>
    <xdr:to>
      <xdr:col>20</xdr:col>
      <xdr:colOff>0</xdr:colOff>
      <xdr:row>8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305550" y="1981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285750</xdr:rowOff>
    </xdr:from>
    <xdr:to>
      <xdr:col>20</xdr:col>
      <xdr:colOff>0</xdr:colOff>
      <xdr:row>8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305550" y="1990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285750</xdr:rowOff>
    </xdr:from>
    <xdr:to>
      <xdr:col>5</xdr:col>
      <xdr:colOff>0</xdr:colOff>
      <xdr:row>8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219325" y="1990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9</xdr:row>
      <xdr:rowOff>0</xdr:rowOff>
    </xdr:from>
    <xdr:to>
      <xdr:col>19</xdr:col>
      <xdr:colOff>466725</xdr:colOff>
      <xdr:row>9</xdr:row>
      <xdr:rowOff>0</xdr:rowOff>
    </xdr:to>
    <xdr:sp>
      <xdr:nvSpPr>
        <xdr:cNvPr id="401" name="Line 402"/>
        <xdr:cNvSpPr>
          <a:spLocks/>
        </xdr:cNvSpPr>
      </xdr:nvSpPr>
      <xdr:spPr>
        <a:xfrm>
          <a:off x="5438775" y="20193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285750</xdr:rowOff>
    </xdr:from>
    <xdr:to>
      <xdr:col>20</xdr:col>
      <xdr:colOff>0</xdr:colOff>
      <xdr:row>8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305550" y="1990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3" name="Line 404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4" name="Line 405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05" name="Line 406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06" name="Line 407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314325</xdr:rowOff>
    </xdr:from>
    <xdr:to>
      <xdr:col>8</xdr:col>
      <xdr:colOff>9525</xdr:colOff>
      <xdr:row>14</xdr:row>
      <xdr:rowOff>314325</xdr:rowOff>
    </xdr:to>
    <xdr:sp>
      <xdr:nvSpPr>
        <xdr:cNvPr id="407" name="Line 408"/>
        <xdr:cNvSpPr>
          <a:spLocks/>
        </xdr:cNvSpPr>
      </xdr:nvSpPr>
      <xdr:spPr>
        <a:xfrm>
          <a:off x="2286000" y="34385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314325</xdr:rowOff>
    </xdr:from>
    <xdr:to>
      <xdr:col>12</xdr:col>
      <xdr:colOff>19050</xdr:colOff>
      <xdr:row>14</xdr:row>
      <xdr:rowOff>314325</xdr:rowOff>
    </xdr:to>
    <xdr:sp>
      <xdr:nvSpPr>
        <xdr:cNvPr id="408" name="Line 409"/>
        <xdr:cNvSpPr>
          <a:spLocks/>
        </xdr:cNvSpPr>
      </xdr:nvSpPr>
      <xdr:spPr>
        <a:xfrm>
          <a:off x="3333750" y="34385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276225</xdr:rowOff>
    </xdr:from>
    <xdr:to>
      <xdr:col>20</xdr:col>
      <xdr:colOff>0</xdr:colOff>
      <xdr:row>14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305550" y="3400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305550" y="3409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219325" y="3400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314325</xdr:rowOff>
    </xdr:from>
    <xdr:to>
      <xdr:col>4</xdr:col>
      <xdr:colOff>9525</xdr:colOff>
      <xdr:row>14</xdr:row>
      <xdr:rowOff>314325</xdr:rowOff>
    </xdr:to>
    <xdr:sp>
      <xdr:nvSpPr>
        <xdr:cNvPr id="412" name="Line 413"/>
        <xdr:cNvSpPr>
          <a:spLocks/>
        </xdr:cNvSpPr>
      </xdr:nvSpPr>
      <xdr:spPr>
        <a:xfrm>
          <a:off x="1247775" y="34385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14</xdr:row>
      <xdr:rowOff>314325</xdr:rowOff>
    </xdr:from>
    <xdr:to>
      <xdr:col>20</xdr:col>
      <xdr:colOff>0</xdr:colOff>
      <xdr:row>14</xdr:row>
      <xdr:rowOff>314325</xdr:rowOff>
    </xdr:to>
    <xdr:sp>
      <xdr:nvSpPr>
        <xdr:cNvPr id="413" name="Line 414"/>
        <xdr:cNvSpPr>
          <a:spLocks/>
        </xdr:cNvSpPr>
      </xdr:nvSpPr>
      <xdr:spPr>
        <a:xfrm flipV="1">
          <a:off x="5410200" y="34385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305550" y="3409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276225</xdr:rowOff>
    </xdr:from>
    <xdr:to>
      <xdr:col>20</xdr:col>
      <xdr:colOff>0</xdr:colOff>
      <xdr:row>19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305550" y="445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305550" y="4467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219325" y="445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305550" y="4467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314325</xdr:rowOff>
    </xdr:from>
    <xdr:to>
      <xdr:col>15</xdr:col>
      <xdr:colOff>476250</xdr:colOff>
      <xdr:row>8</xdr:row>
      <xdr:rowOff>314325</xdr:rowOff>
    </xdr:to>
    <xdr:sp>
      <xdr:nvSpPr>
        <xdr:cNvPr id="419" name="Line 420"/>
        <xdr:cNvSpPr>
          <a:spLocks/>
        </xdr:cNvSpPr>
      </xdr:nvSpPr>
      <xdr:spPr>
        <a:xfrm>
          <a:off x="4381500" y="2019300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314325</xdr:rowOff>
    </xdr:from>
    <xdr:to>
      <xdr:col>15</xdr:col>
      <xdr:colOff>476250</xdr:colOff>
      <xdr:row>14</xdr:row>
      <xdr:rowOff>314325</xdr:rowOff>
    </xdr:to>
    <xdr:sp>
      <xdr:nvSpPr>
        <xdr:cNvPr id="420" name="Line 421"/>
        <xdr:cNvSpPr>
          <a:spLocks/>
        </xdr:cNvSpPr>
      </xdr:nvSpPr>
      <xdr:spPr>
        <a:xfrm>
          <a:off x="4400550" y="34385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314325</xdr:rowOff>
    </xdr:from>
    <xdr:to>
      <xdr:col>8</xdr:col>
      <xdr:colOff>9525</xdr:colOff>
      <xdr:row>8</xdr:row>
      <xdr:rowOff>314325</xdr:rowOff>
    </xdr:to>
    <xdr:sp>
      <xdr:nvSpPr>
        <xdr:cNvPr id="421" name="Line 422"/>
        <xdr:cNvSpPr>
          <a:spLocks/>
        </xdr:cNvSpPr>
      </xdr:nvSpPr>
      <xdr:spPr>
        <a:xfrm>
          <a:off x="2286000" y="20193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276225</xdr:rowOff>
    </xdr:from>
    <xdr:to>
      <xdr:col>5</xdr:col>
      <xdr:colOff>0</xdr:colOff>
      <xdr:row>8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219325" y="1981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314325</xdr:rowOff>
    </xdr:from>
    <xdr:to>
      <xdr:col>4</xdr:col>
      <xdr:colOff>0</xdr:colOff>
      <xdr:row>8</xdr:row>
      <xdr:rowOff>314325</xdr:rowOff>
    </xdr:to>
    <xdr:sp>
      <xdr:nvSpPr>
        <xdr:cNvPr id="423" name="Line 424"/>
        <xdr:cNvSpPr>
          <a:spLocks/>
        </xdr:cNvSpPr>
      </xdr:nvSpPr>
      <xdr:spPr>
        <a:xfrm>
          <a:off x="1238250" y="20193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314325</xdr:rowOff>
    </xdr:from>
    <xdr:to>
      <xdr:col>8</xdr:col>
      <xdr:colOff>0</xdr:colOff>
      <xdr:row>19</xdr:row>
      <xdr:rowOff>314325</xdr:rowOff>
    </xdr:to>
    <xdr:sp>
      <xdr:nvSpPr>
        <xdr:cNvPr id="424" name="Line 425"/>
        <xdr:cNvSpPr>
          <a:spLocks/>
        </xdr:cNvSpPr>
      </xdr:nvSpPr>
      <xdr:spPr>
        <a:xfrm>
          <a:off x="2276475" y="44958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314325</xdr:rowOff>
    </xdr:from>
    <xdr:to>
      <xdr:col>12</xdr:col>
      <xdr:colOff>0</xdr:colOff>
      <xdr:row>19</xdr:row>
      <xdr:rowOff>314325</xdr:rowOff>
    </xdr:to>
    <xdr:sp>
      <xdr:nvSpPr>
        <xdr:cNvPr id="425" name="Line 426"/>
        <xdr:cNvSpPr>
          <a:spLocks/>
        </xdr:cNvSpPr>
      </xdr:nvSpPr>
      <xdr:spPr>
        <a:xfrm>
          <a:off x="3314700" y="44958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219325" y="445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314325</xdr:rowOff>
    </xdr:from>
    <xdr:to>
      <xdr:col>4</xdr:col>
      <xdr:colOff>9525</xdr:colOff>
      <xdr:row>19</xdr:row>
      <xdr:rowOff>314325</xdr:rowOff>
    </xdr:to>
    <xdr:sp>
      <xdr:nvSpPr>
        <xdr:cNvPr id="427" name="Line 428"/>
        <xdr:cNvSpPr>
          <a:spLocks/>
        </xdr:cNvSpPr>
      </xdr:nvSpPr>
      <xdr:spPr>
        <a:xfrm>
          <a:off x="1247775" y="44958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314325</xdr:rowOff>
    </xdr:from>
    <xdr:to>
      <xdr:col>19</xdr:col>
      <xdr:colOff>476250</xdr:colOff>
      <xdr:row>19</xdr:row>
      <xdr:rowOff>314325</xdr:rowOff>
    </xdr:to>
    <xdr:sp>
      <xdr:nvSpPr>
        <xdr:cNvPr id="428" name="Line 429"/>
        <xdr:cNvSpPr>
          <a:spLocks/>
        </xdr:cNvSpPr>
      </xdr:nvSpPr>
      <xdr:spPr>
        <a:xfrm flipV="1">
          <a:off x="5400675" y="44958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314325</xdr:rowOff>
    </xdr:from>
    <xdr:to>
      <xdr:col>15</xdr:col>
      <xdr:colOff>476250</xdr:colOff>
      <xdr:row>19</xdr:row>
      <xdr:rowOff>314325</xdr:rowOff>
    </xdr:to>
    <xdr:sp>
      <xdr:nvSpPr>
        <xdr:cNvPr id="429" name="Line 430"/>
        <xdr:cNvSpPr>
          <a:spLocks/>
        </xdr:cNvSpPr>
      </xdr:nvSpPr>
      <xdr:spPr>
        <a:xfrm>
          <a:off x="4400550" y="44958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0" name="Line 431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1" name="Line 432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2" name="Line 433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3" name="Line 434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4" name="Line 435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5" name="Line 436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6" name="Line 437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sp>
      <xdr:nvSpPr>
        <xdr:cNvPr id="437" name="Line 438"/>
        <xdr:cNvSpPr>
          <a:spLocks/>
        </xdr:cNvSpPr>
      </xdr:nvSpPr>
      <xdr:spPr>
        <a:xfrm>
          <a:off x="6305550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8" name="Line 439"/>
        <xdr:cNvSpPr>
          <a:spLocks/>
        </xdr:cNvSpPr>
      </xdr:nvSpPr>
      <xdr:spPr>
        <a:xfrm>
          <a:off x="2466975" y="632460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9" name="Line 441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0" name="Line 445"/>
        <xdr:cNvSpPr>
          <a:spLocks/>
        </xdr:cNvSpPr>
      </xdr:nvSpPr>
      <xdr:spPr>
        <a:xfrm>
          <a:off x="2276475" y="63246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1" name="Line 447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2" name="Line 450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3" name="Line 456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4" name="Line 457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5" name="Line 460"/>
        <xdr:cNvSpPr>
          <a:spLocks/>
        </xdr:cNvSpPr>
      </xdr:nvSpPr>
      <xdr:spPr>
        <a:xfrm>
          <a:off x="2219325" y="6324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9</xdr:row>
      <xdr:rowOff>0</xdr:rowOff>
    </xdr:from>
    <xdr:to>
      <xdr:col>22</xdr:col>
      <xdr:colOff>466725</xdr:colOff>
      <xdr:row>9</xdr:row>
      <xdr:rowOff>0</xdr:rowOff>
    </xdr:to>
    <xdr:sp>
      <xdr:nvSpPr>
        <xdr:cNvPr id="446" name="Line 466"/>
        <xdr:cNvSpPr>
          <a:spLocks/>
        </xdr:cNvSpPr>
      </xdr:nvSpPr>
      <xdr:spPr>
        <a:xfrm>
          <a:off x="6410325" y="20193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14</xdr:row>
      <xdr:rowOff>314325</xdr:rowOff>
    </xdr:from>
    <xdr:to>
      <xdr:col>23</xdr:col>
      <xdr:colOff>0</xdr:colOff>
      <xdr:row>14</xdr:row>
      <xdr:rowOff>314325</xdr:rowOff>
    </xdr:to>
    <xdr:sp>
      <xdr:nvSpPr>
        <xdr:cNvPr id="447" name="Line 467"/>
        <xdr:cNvSpPr>
          <a:spLocks/>
        </xdr:cNvSpPr>
      </xdr:nvSpPr>
      <xdr:spPr>
        <a:xfrm flipV="1">
          <a:off x="6381750" y="34385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19</xdr:row>
      <xdr:rowOff>314325</xdr:rowOff>
    </xdr:from>
    <xdr:to>
      <xdr:col>22</xdr:col>
      <xdr:colOff>476250</xdr:colOff>
      <xdr:row>19</xdr:row>
      <xdr:rowOff>314325</xdr:rowOff>
    </xdr:to>
    <xdr:sp>
      <xdr:nvSpPr>
        <xdr:cNvPr id="448" name="Line 468"/>
        <xdr:cNvSpPr>
          <a:spLocks/>
        </xdr:cNvSpPr>
      </xdr:nvSpPr>
      <xdr:spPr>
        <a:xfrm flipV="1">
          <a:off x="6372225" y="44958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7</xdr:col>
      <xdr:colOff>638175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6810375"/>
          <a:ext cx="54673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7362825"/>
          <a:ext cx="54768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0</xdr:rowOff>
    </xdr:from>
    <xdr:to>
      <xdr:col>5</xdr:col>
      <xdr:colOff>409575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>
          <a:off x="3952875" y="17716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40</xdr:row>
      <xdr:rowOff>0</xdr:rowOff>
    </xdr:from>
    <xdr:to>
      <xdr:col>5</xdr:col>
      <xdr:colOff>419100</xdr:colOff>
      <xdr:row>40</xdr:row>
      <xdr:rowOff>0</xdr:rowOff>
    </xdr:to>
    <xdr:sp>
      <xdr:nvSpPr>
        <xdr:cNvPr id="4" name="Line 5"/>
        <xdr:cNvSpPr>
          <a:spLocks/>
        </xdr:cNvSpPr>
      </xdr:nvSpPr>
      <xdr:spPr>
        <a:xfrm>
          <a:off x="3990975" y="7362825"/>
          <a:ext cx="800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6134100" y="1771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6" name="Line 7"/>
        <xdr:cNvSpPr>
          <a:spLocks/>
        </xdr:cNvSpPr>
      </xdr:nvSpPr>
      <xdr:spPr>
        <a:xfrm>
          <a:off x="6134100" y="7362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6648450"/>
          <a:ext cx="57816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6648450"/>
          <a:ext cx="57816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0</xdr:rowOff>
    </xdr:from>
    <xdr:to>
      <xdr:col>5</xdr:col>
      <xdr:colOff>371475</xdr:colOff>
      <xdr:row>8</xdr:row>
      <xdr:rowOff>0</xdr:rowOff>
    </xdr:to>
    <xdr:sp>
      <xdr:nvSpPr>
        <xdr:cNvPr id="3" name="Line 37"/>
        <xdr:cNvSpPr>
          <a:spLocks/>
        </xdr:cNvSpPr>
      </xdr:nvSpPr>
      <xdr:spPr>
        <a:xfrm>
          <a:off x="3724275" y="1581150"/>
          <a:ext cx="790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5</xdr:col>
      <xdr:colOff>352425</xdr:colOff>
      <xdr:row>24</xdr:row>
      <xdr:rowOff>0</xdr:rowOff>
    </xdr:to>
    <xdr:sp>
      <xdr:nvSpPr>
        <xdr:cNvPr id="4" name="Line 38"/>
        <xdr:cNvSpPr>
          <a:spLocks/>
        </xdr:cNvSpPr>
      </xdr:nvSpPr>
      <xdr:spPr>
        <a:xfrm>
          <a:off x="3705225" y="4057650"/>
          <a:ext cx="790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" name="Line 41"/>
        <xdr:cNvSpPr>
          <a:spLocks/>
        </xdr:cNvSpPr>
      </xdr:nvSpPr>
      <xdr:spPr>
        <a:xfrm>
          <a:off x="5800725" y="158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" name="Line 42"/>
        <xdr:cNvSpPr>
          <a:spLocks/>
        </xdr:cNvSpPr>
      </xdr:nvSpPr>
      <xdr:spPr>
        <a:xfrm>
          <a:off x="5800725" y="4057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" name="Line 43"/>
        <xdr:cNvSpPr>
          <a:spLocks/>
        </xdr:cNvSpPr>
      </xdr:nvSpPr>
      <xdr:spPr>
        <a:xfrm>
          <a:off x="5800725" y="664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" name="Line 44"/>
        <xdr:cNvSpPr>
          <a:spLocks/>
        </xdr:cNvSpPr>
      </xdr:nvSpPr>
      <xdr:spPr>
        <a:xfrm>
          <a:off x="5800725" y="664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190500</xdr:rowOff>
    </xdr:from>
    <xdr:to>
      <xdr:col>7</xdr:col>
      <xdr:colOff>647700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533900" y="8858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1381125</xdr:colOff>
      <xdr:row>3</xdr:row>
      <xdr:rowOff>0</xdr:rowOff>
    </xdr:from>
    <xdr:to>
      <xdr:col>3</xdr:col>
      <xdr:colOff>28575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695325"/>
          <a:ext cx="15144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0</xdr:rowOff>
    </xdr:from>
    <xdr:to>
      <xdr:col>7</xdr:col>
      <xdr:colOff>638175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962275" y="695325"/>
          <a:ext cx="2781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7</xdr:col>
      <xdr:colOff>704850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5924550"/>
          <a:ext cx="58102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190500</xdr:rowOff>
    </xdr:from>
    <xdr:to>
      <xdr:col>7</xdr:col>
      <xdr:colOff>647700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676775" y="885825"/>
          <a:ext cx="1209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3</xdr:row>
      <xdr:rowOff>0</xdr:rowOff>
    </xdr:from>
    <xdr:to>
      <xdr:col>3</xdr:col>
      <xdr:colOff>28575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33475" y="695325"/>
          <a:ext cx="1657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0</xdr:rowOff>
    </xdr:from>
    <xdr:to>
      <xdr:col>7</xdr:col>
      <xdr:colOff>638175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0" y="695325"/>
          <a:ext cx="30194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28575</xdr:colOff>
      <xdr:row>15</xdr:row>
      <xdr:rowOff>9525</xdr:rowOff>
    </xdr:to>
    <xdr:sp>
      <xdr:nvSpPr>
        <xdr:cNvPr id="4" name="Line 4"/>
        <xdr:cNvSpPr>
          <a:spLocks/>
        </xdr:cNvSpPr>
      </xdr:nvSpPr>
      <xdr:spPr>
        <a:xfrm>
          <a:off x="9525" y="3181350"/>
          <a:ext cx="6143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xcel\34-Bilanci_Impresa\Dati0f\BILANCI\BANCA%20INTESA\Bilancio%2031.12.2005\FASCIC%20BILANCIO\CONS_Tabele%20Rel%20Gest%20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riclass. old"/>
      <sheetName val="Crediti clie old"/>
      <sheetName val="cred_cassa_cli old"/>
      <sheetName val="Raccolta client old"/>
      <sheetName val="Racc_Indir old"/>
      <sheetName val="Att_finan_negoz old"/>
      <sheetName val="Pass_finan_negoz old "/>
      <sheetName val="Att_finan_vend old"/>
      <sheetName val="Att_finan_scad old"/>
      <sheetName val="Op_coper_fair old"/>
      <sheetName val="Pos_interb_netta old"/>
      <sheetName val="Attivita non correnti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I49"/>
  <sheetViews>
    <sheetView showGridLines="0" workbookViewId="0" topLeftCell="A7">
      <selection activeCell="B8" sqref="B8:C8"/>
    </sheetView>
  </sheetViews>
  <sheetFormatPr defaultColWidth="9.140625" defaultRowHeight="12.75"/>
  <cols>
    <col min="1" max="1" width="43.7109375" style="8" customWidth="1"/>
    <col min="2" max="3" width="9.7109375" style="8" customWidth="1"/>
    <col min="4" max="4" width="1.7109375" style="8" customWidth="1"/>
    <col min="5" max="5" width="9.7109375" style="8" customWidth="1"/>
    <col min="6" max="6" width="6.7109375" style="16" customWidth="1"/>
    <col min="7" max="7" width="0.2890625" style="17" customWidth="1"/>
    <col min="8" max="9" width="10.7109375" style="18" customWidth="1"/>
    <col min="10" max="16384" width="9.140625" style="8" customWidth="1"/>
  </cols>
  <sheetData>
    <row r="1" spans="1:9" ht="12.75" customHeight="1">
      <c r="A1" s="1"/>
      <c r="B1" s="2"/>
      <c r="C1" s="3"/>
      <c r="D1" s="3"/>
      <c r="E1" s="4"/>
      <c r="F1" s="5"/>
      <c r="G1" s="6"/>
      <c r="H1" s="7"/>
      <c r="I1" s="7"/>
    </row>
    <row r="2" spans="1:5" ht="27">
      <c r="A2" s="307" t="s">
        <v>110</v>
      </c>
      <c r="B2" s="307"/>
      <c r="C2" s="307"/>
      <c r="D2" s="307"/>
      <c r="E2" s="307"/>
    </row>
    <row r="3" spans="3:9" ht="12.75" customHeight="1">
      <c r="C3" s="9"/>
      <c r="D3" s="9"/>
      <c r="E3" s="9"/>
      <c r="F3" s="10"/>
      <c r="G3" s="11"/>
      <c r="H3" s="9"/>
      <c r="I3" s="12"/>
    </row>
    <row r="4" spans="3:9" ht="12.75" customHeight="1">
      <c r="C4" s="310"/>
      <c r="D4" s="310"/>
      <c r="E4" s="310"/>
      <c r="F4" s="310"/>
      <c r="G4" s="12"/>
      <c r="H4" s="13"/>
      <c r="I4" s="13"/>
    </row>
    <row r="5" spans="1:4" ht="19.5" customHeight="1">
      <c r="A5" s="302" t="s">
        <v>142</v>
      </c>
      <c r="C5" s="15"/>
      <c r="D5" s="15"/>
    </row>
    <row r="6" ht="12.75" customHeight="1">
      <c r="A6" s="19"/>
    </row>
    <row r="7" spans="1:9" s="24" customFormat="1" ht="12" customHeight="1">
      <c r="A7" s="20"/>
      <c r="B7" s="21"/>
      <c r="C7" s="22"/>
      <c r="D7" s="22"/>
      <c r="E7" s="23"/>
      <c r="G7" s="25"/>
      <c r="H7" s="26" t="s">
        <v>0</v>
      </c>
      <c r="I7" s="27"/>
    </row>
    <row r="8" spans="1:9" s="24" customFormat="1" ht="12" customHeight="1">
      <c r="A8" s="313"/>
      <c r="B8" s="29" t="s">
        <v>1</v>
      </c>
      <c r="C8" s="29" t="s">
        <v>2</v>
      </c>
      <c r="D8" s="30"/>
      <c r="E8" s="311" t="s">
        <v>3</v>
      </c>
      <c r="F8" s="312"/>
      <c r="G8" s="31"/>
      <c r="H8" s="32" t="s">
        <v>50</v>
      </c>
      <c r="I8" s="33"/>
    </row>
    <row r="9" spans="1:9" s="24" customFormat="1" ht="12" customHeight="1">
      <c r="A9" s="314"/>
      <c r="B9" s="34"/>
      <c r="C9" s="35" t="s">
        <v>51</v>
      </c>
      <c r="D9" s="36"/>
      <c r="E9" s="37" t="s">
        <v>4</v>
      </c>
      <c r="F9" s="38" t="s">
        <v>5</v>
      </c>
      <c r="G9" s="39"/>
      <c r="H9" s="40"/>
      <c r="I9" s="41"/>
    </row>
    <row r="10" spans="1:9" s="48" customFormat="1" ht="15.75" customHeight="1">
      <c r="A10" s="42" t="s">
        <v>6</v>
      </c>
      <c r="B10" s="43">
        <v>9886</v>
      </c>
      <c r="C10" s="43">
        <v>8907</v>
      </c>
      <c r="D10" s="43"/>
      <c r="E10" s="43">
        <v>979</v>
      </c>
      <c r="F10" s="44">
        <v>10.991355113955317</v>
      </c>
      <c r="G10" s="45"/>
      <c r="H10" s="43">
        <v>4757</v>
      </c>
      <c r="I10" s="46"/>
    </row>
    <row r="11" spans="1:9" s="24" customFormat="1" ht="15.75" customHeight="1">
      <c r="A11" s="49" t="s">
        <v>7</v>
      </c>
      <c r="B11" s="43"/>
      <c r="C11" s="43"/>
      <c r="D11" s="43"/>
      <c r="E11" s="43"/>
      <c r="F11" s="44"/>
      <c r="G11" s="44"/>
      <c r="H11" s="43"/>
      <c r="I11" s="46"/>
    </row>
    <row r="12" spans="1:9" s="24" customFormat="1" ht="13.5" customHeight="1">
      <c r="A12" s="50" t="s">
        <v>8</v>
      </c>
      <c r="B12" s="43">
        <v>334</v>
      </c>
      <c r="C12" s="43">
        <v>278</v>
      </c>
      <c r="D12" s="43"/>
      <c r="E12" s="43">
        <v>56</v>
      </c>
      <c r="F12" s="44">
        <v>20.14388489208633</v>
      </c>
      <c r="G12" s="45"/>
      <c r="H12" s="43">
        <v>171</v>
      </c>
      <c r="I12" s="46"/>
    </row>
    <row r="13" spans="1:9" s="24" customFormat="1" ht="15.75" customHeight="1">
      <c r="A13" s="42" t="s">
        <v>9</v>
      </c>
      <c r="B13" s="43">
        <v>6195</v>
      </c>
      <c r="C13" s="43">
        <v>6379</v>
      </c>
      <c r="D13" s="43"/>
      <c r="E13" s="43">
        <v>-184</v>
      </c>
      <c r="F13" s="44">
        <v>-2.8844646496316035</v>
      </c>
      <c r="G13" s="45"/>
      <c r="H13" s="43">
        <v>2902</v>
      </c>
      <c r="I13" s="46"/>
    </row>
    <row r="14" spans="1:9" s="24" customFormat="1" ht="15.75" customHeight="1">
      <c r="A14" s="42" t="s">
        <v>10</v>
      </c>
      <c r="B14" s="43">
        <v>1008</v>
      </c>
      <c r="C14" s="43">
        <v>1799</v>
      </c>
      <c r="D14" s="43"/>
      <c r="E14" s="43">
        <v>-791</v>
      </c>
      <c r="F14" s="44">
        <v>-43.96887159533074</v>
      </c>
      <c r="G14" s="45"/>
      <c r="H14" s="43">
        <v>891</v>
      </c>
      <c r="I14" s="46"/>
    </row>
    <row r="15" spans="1:9" s="24" customFormat="1" ht="15.75" customHeight="1">
      <c r="A15" s="42" t="s">
        <v>11</v>
      </c>
      <c r="B15" s="43">
        <v>441</v>
      </c>
      <c r="C15" s="43">
        <v>452</v>
      </c>
      <c r="D15" s="43"/>
      <c r="E15" s="43">
        <v>-11</v>
      </c>
      <c r="F15" s="44">
        <v>-2.433628318584071</v>
      </c>
      <c r="G15" s="45"/>
      <c r="H15" s="43">
        <v>0</v>
      </c>
      <c r="I15" s="46"/>
    </row>
    <row r="16" spans="1:9" s="24" customFormat="1" ht="15.75" customHeight="1">
      <c r="A16" s="42" t="s">
        <v>12</v>
      </c>
      <c r="B16" s="43">
        <v>144</v>
      </c>
      <c r="C16" s="43">
        <v>100</v>
      </c>
      <c r="D16" s="43"/>
      <c r="E16" s="43">
        <v>44</v>
      </c>
      <c r="F16" s="44">
        <v>44</v>
      </c>
      <c r="G16" s="45"/>
      <c r="H16" s="43">
        <v>19</v>
      </c>
      <c r="I16" s="46"/>
    </row>
    <row r="17" spans="1:9" s="24" customFormat="1" ht="16.5" customHeight="1">
      <c r="A17" s="51" t="s">
        <v>13</v>
      </c>
      <c r="B17" s="52">
        <v>18008</v>
      </c>
      <c r="C17" s="52">
        <v>17915</v>
      </c>
      <c r="D17" s="52"/>
      <c r="E17" s="52">
        <v>93</v>
      </c>
      <c r="F17" s="53">
        <v>0.5191180574937203</v>
      </c>
      <c r="G17" s="54"/>
      <c r="H17" s="52">
        <v>8740</v>
      </c>
      <c r="I17" s="55"/>
    </row>
    <row r="18" spans="1:9" s="24" customFormat="1" ht="15.75" customHeight="1">
      <c r="A18" s="50" t="s">
        <v>14</v>
      </c>
      <c r="B18" s="43">
        <v>-5375</v>
      </c>
      <c r="C18" s="43">
        <v>-5633</v>
      </c>
      <c r="D18" s="43"/>
      <c r="E18" s="43">
        <v>-258</v>
      </c>
      <c r="F18" s="44">
        <v>-4.580152671755725</v>
      </c>
      <c r="G18" s="45"/>
      <c r="H18" s="43">
        <v>-2649</v>
      </c>
      <c r="I18" s="46"/>
    </row>
    <row r="19" spans="1:9" s="56" customFormat="1" ht="15.75" customHeight="1">
      <c r="A19" s="50" t="s">
        <v>15</v>
      </c>
      <c r="B19" s="43">
        <v>-3060</v>
      </c>
      <c r="C19" s="43">
        <v>-3096</v>
      </c>
      <c r="D19" s="43"/>
      <c r="E19" s="43">
        <v>-36</v>
      </c>
      <c r="F19" s="44">
        <v>-1.1627906976744187</v>
      </c>
      <c r="G19" s="45"/>
      <c r="H19" s="43">
        <v>-1560</v>
      </c>
      <c r="I19" s="46"/>
    </row>
    <row r="20" spans="1:9" s="24" customFormat="1" ht="15.75" customHeight="1">
      <c r="A20" s="57" t="s">
        <v>16</v>
      </c>
      <c r="B20" s="43">
        <v>-833</v>
      </c>
      <c r="C20" s="43">
        <v>-899</v>
      </c>
      <c r="D20" s="43"/>
      <c r="E20" s="43">
        <v>-66</v>
      </c>
      <c r="F20" s="44">
        <v>-7.341490545050056</v>
      </c>
      <c r="G20" s="45"/>
      <c r="H20" s="43">
        <v>-489</v>
      </c>
      <c r="I20" s="46"/>
    </row>
    <row r="21" spans="1:9" s="24" customFormat="1" ht="16.5" customHeight="1">
      <c r="A21" s="51" t="s">
        <v>17</v>
      </c>
      <c r="B21" s="52">
        <v>-9268</v>
      </c>
      <c r="C21" s="52">
        <v>-9628</v>
      </c>
      <c r="D21" s="52"/>
      <c r="E21" s="52">
        <v>-360</v>
      </c>
      <c r="F21" s="53">
        <v>-3.739094308267553</v>
      </c>
      <c r="G21" s="54"/>
      <c r="H21" s="52">
        <v>-4698</v>
      </c>
      <c r="I21" s="55"/>
    </row>
    <row r="22" spans="1:9" s="24" customFormat="1" ht="16.5" customHeight="1">
      <c r="A22" s="58" t="s">
        <v>18</v>
      </c>
      <c r="B22" s="52">
        <v>8740</v>
      </c>
      <c r="C22" s="52">
        <v>8287</v>
      </c>
      <c r="D22" s="52"/>
      <c r="E22" s="52">
        <v>453</v>
      </c>
      <c r="F22" s="53">
        <v>5.466393145891155</v>
      </c>
      <c r="G22" s="54"/>
      <c r="H22" s="52">
        <v>4042</v>
      </c>
      <c r="I22" s="55"/>
    </row>
    <row r="23" spans="1:9" s="24" customFormat="1" ht="15.75" customHeight="1">
      <c r="A23" s="50" t="s">
        <v>19</v>
      </c>
      <c r="B23" s="43">
        <v>0</v>
      </c>
      <c r="C23" s="43">
        <v>0</v>
      </c>
      <c r="D23" s="43"/>
      <c r="E23" s="43">
        <v>0</v>
      </c>
      <c r="F23" s="44">
        <v>0</v>
      </c>
      <c r="G23" s="45"/>
      <c r="H23" s="43">
        <v>0</v>
      </c>
      <c r="I23" s="46"/>
    </row>
    <row r="24" spans="1:9" s="24" customFormat="1" ht="15.75" customHeight="1">
      <c r="A24" s="50" t="s">
        <v>20</v>
      </c>
      <c r="B24" s="43">
        <v>-524</v>
      </c>
      <c r="C24" s="43">
        <v>-336</v>
      </c>
      <c r="D24" s="43"/>
      <c r="E24" s="43">
        <v>188</v>
      </c>
      <c r="F24" s="44">
        <v>55.95238095238095</v>
      </c>
      <c r="G24" s="45"/>
      <c r="H24" s="43">
        <v>-137</v>
      </c>
      <c r="I24" s="46"/>
    </row>
    <row r="25" spans="1:9" s="24" customFormat="1" ht="15.75" customHeight="1">
      <c r="A25" s="42" t="s">
        <v>21</v>
      </c>
      <c r="B25" s="43">
        <v>-1372</v>
      </c>
      <c r="C25" s="43">
        <v>-1306</v>
      </c>
      <c r="D25" s="43"/>
      <c r="E25" s="43">
        <v>66</v>
      </c>
      <c r="F25" s="44">
        <v>5.053598774885145</v>
      </c>
      <c r="G25" s="45"/>
      <c r="H25" s="43">
        <v>-778</v>
      </c>
      <c r="I25" s="46"/>
    </row>
    <row r="26" spans="1:9" s="24" customFormat="1" ht="15.75" customHeight="1">
      <c r="A26" s="42" t="s">
        <v>22</v>
      </c>
      <c r="B26" s="43">
        <v>-67</v>
      </c>
      <c r="C26" s="43">
        <v>-11</v>
      </c>
      <c r="D26" s="43"/>
      <c r="E26" s="43">
        <v>56</v>
      </c>
      <c r="F26" s="44" t="s">
        <v>33</v>
      </c>
      <c r="G26" s="45"/>
      <c r="H26" s="43">
        <v>1</v>
      </c>
      <c r="I26" s="46"/>
    </row>
    <row r="27" spans="1:9" s="24" customFormat="1" ht="15.75" customHeight="1">
      <c r="A27" s="59" t="s">
        <v>23</v>
      </c>
      <c r="B27" s="43"/>
      <c r="C27" s="43"/>
      <c r="D27" s="43"/>
      <c r="E27" s="43"/>
      <c r="F27" s="44"/>
      <c r="G27" s="45"/>
      <c r="H27" s="43"/>
      <c r="I27" s="46"/>
    </row>
    <row r="28" spans="1:9" s="24" customFormat="1" ht="13.5" customHeight="1">
      <c r="A28" s="50" t="s">
        <v>24</v>
      </c>
      <c r="B28" s="43">
        <v>81</v>
      </c>
      <c r="C28" s="43">
        <v>168</v>
      </c>
      <c r="D28" s="43"/>
      <c r="E28" s="43">
        <v>-87</v>
      </c>
      <c r="F28" s="44">
        <v>-51.785714285714285</v>
      </c>
      <c r="G28" s="45"/>
      <c r="H28" s="43">
        <v>112</v>
      </c>
      <c r="I28" s="46"/>
    </row>
    <row r="29" spans="1:9" s="24" customFormat="1" ht="16.5" customHeight="1">
      <c r="A29" s="58" t="s">
        <v>25</v>
      </c>
      <c r="B29" s="52">
        <v>6858</v>
      </c>
      <c r="C29" s="52">
        <v>6802</v>
      </c>
      <c r="D29" s="52"/>
      <c r="E29" s="52">
        <v>56</v>
      </c>
      <c r="F29" s="53">
        <v>0.8232872684504557</v>
      </c>
      <c r="G29" s="54"/>
      <c r="H29" s="52">
        <v>3240</v>
      </c>
      <c r="I29" s="55"/>
    </row>
    <row r="30" spans="1:9" s="24" customFormat="1" ht="15.75" customHeight="1">
      <c r="A30" s="50" t="s">
        <v>26</v>
      </c>
      <c r="B30" s="43">
        <v>-2672</v>
      </c>
      <c r="C30" s="43">
        <v>-2033</v>
      </c>
      <c r="D30" s="43"/>
      <c r="E30" s="43">
        <v>639</v>
      </c>
      <c r="F30" s="44">
        <v>31.431382193802264</v>
      </c>
      <c r="G30" s="45"/>
      <c r="H30" s="43">
        <v>-972</v>
      </c>
      <c r="I30" s="46"/>
    </row>
    <row r="31" spans="1:9" s="24" customFormat="1" ht="15.75" customHeight="1">
      <c r="A31" s="50" t="s">
        <v>27</v>
      </c>
      <c r="B31" s="43">
        <v>-607</v>
      </c>
      <c r="C31" s="43">
        <v>-562</v>
      </c>
      <c r="D31" s="43"/>
      <c r="E31" s="43">
        <v>45</v>
      </c>
      <c r="F31" s="44">
        <v>8.00711743772242</v>
      </c>
      <c r="G31" s="45"/>
      <c r="H31" s="43">
        <v>-222</v>
      </c>
      <c r="I31" s="46"/>
    </row>
    <row r="32" spans="1:9" s="24" customFormat="1" ht="15.75" customHeight="1">
      <c r="A32" s="50" t="s">
        <v>28</v>
      </c>
      <c r="B32" s="43"/>
      <c r="C32" s="43"/>
      <c r="D32" s="43"/>
      <c r="E32" s="43"/>
      <c r="F32" s="44"/>
      <c r="G32" s="45"/>
      <c r="H32" s="43"/>
      <c r="I32" s="46"/>
    </row>
    <row r="33" spans="1:9" s="24" customFormat="1" ht="13.5" customHeight="1">
      <c r="A33" s="50" t="s">
        <v>29</v>
      </c>
      <c r="B33" s="43">
        <v>-10</v>
      </c>
      <c r="C33" s="43">
        <v>0</v>
      </c>
      <c r="D33" s="43"/>
      <c r="E33" s="43">
        <v>10</v>
      </c>
      <c r="F33" s="44">
        <v>0</v>
      </c>
      <c r="G33" s="45"/>
      <c r="H33" s="43">
        <v>0</v>
      </c>
      <c r="I33" s="46"/>
    </row>
    <row r="34" spans="1:9" s="24" customFormat="1" ht="15.75" customHeight="1">
      <c r="A34" s="50" t="s">
        <v>30</v>
      </c>
      <c r="B34" s="43"/>
      <c r="C34" s="43"/>
      <c r="D34" s="43"/>
      <c r="E34" s="43"/>
      <c r="F34" s="44"/>
      <c r="G34" s="45"/>
      <c r="H34" s="43"/>
      <c r="I34" s="46"/>
    </row>
    <row r="35" spans="1:9" s="24" customFormat="1" ht="13.5" customHeight="1">
      <c r="A35" s="50" t="s">
        <v>29</v>
      </c>
      <c r="B35" s="43">
        <v>3790</v>
      </c>
      <c r="C35" s="43">
        <v>674</v>
      </c>
      <c r="D35" s="43"/>
      <c r="E35" s="43">
        <v>3116</v>
      </c>
      <c r="F35" s="44" t="s">
        <v>33</v>
      </c>
      <c r="G35" s="45"/>
      <c r="H35" s="43">
        <v>623</v>
      </c>
      <c r="I35" s="46"/>
    </row>
    <row r="36" spans="1:9" s="24" customFormat="1" ht="15.75" customHeight="1">
      <c r="A36" s="50" t="s">
        <v>31</v>
      </c>
      <c r="B36" s="43">
        <v>-109</v>
      </c>
      <c r="C36" s="43">
        <v>-174</v>
      </c>
      <c r="D36" s="43"/>
      <c r="E36" s="43">
        <v>-65</v>
      </c>
      <c r="F36" s="44">
        <v>-37.35632183908046</v>
      </c>
      <c r="G36" s="45"/>
      <c r="H36" s="43">
        <v>-110</v>
      </c>
      <c r="I36" s="46"/>
    </row>
    <row r="37" spans="1:9" s="24" customFormat="1" ht="4.5" customHeight="1">
      <c r="A37" s="50"/>
      <c r="B37" s="52"/>
      <c r="C37" s="52"/>
      <c r="D37" s="43"/>
      <c r="E37" s="43"/>
      <c r="F37" s="47"/>
      <c r="G37" s="45"/>
      <c r="H37" s="43"/>
      <c r="I37" s="46"/>
    </row>
    <row r="38" spans="1:9" s="24" customFormat="1" ht="15" customHeight="1">
      <c r="A38" s="60" t="s">
        <v>32</v>
      </c>
      <c r="B38" s="61">
        <v>7250</v>
      </c>
      <c r="C38" s="61">
        <v>4707</v>
      </c>
      <c r="D38" s="61"/>
      <c r="E38" s="62">
        <v>2543</v>
      </c>
      <c r="F38" s="63">
        <v>54.025918844274486</v>
      </c>
      <c r="G38" s="54"/>
      <c r="H38" s="61">
        <v>2559</v>
      </c>
      <c r="I38" s="64"/>
    </row>
    <row r="39" spans="1:9" s="24" customFormat="1" ht="6" customHeight="1">
      <c r="A39" s="65" t="s">
        <v>33</v>
      </c>
      <c r="B39" s="66"/>
      <c r="C39" s="66"/>
      <c r="D39" s="66"/>
      <c r="E39" s="66"/>
      <c r="F39" s="67"/>
      <c r="G39" s="68"/>
      <c r="H39" s="66"/>
      <c r="I39" s="69"/>
    </row>
    <row r="40" spans="1:9" ht="24.75" customHeight="1">
      <c r="A40" s="308" t="s">
        <v>52</v>
      </c>
      <c r="B40" s="309"/>
      <c r="C40" s="309"/>
      <c r="D40" s="309"/>
      <c r="E40" s="309"/>
      <c r="F40" s="309"/>
      <c r="G40" s="309"/>
      <c r="H40" s="309"/>
      <c r="I40" s="71"/>
    </row>
    <row r="41" spans="1:9" ht="18" customHeight="1">
      <c r="A41" s="73" t="s">
        <v>53</v>
      </c>
      <c r="B41" s="70"/>
      <c r="C41" s="70"/>
      <c r="D41" s="70"/>
      <c r="E41" s="70"/>
      <c r="F41" s="70"/>
      <c r="G41" s="70"/>
      <c r="H41" s="70"/>
      <c r="I41" s="71"/>
    </row>
    <row r="42" spans="1:9" ht="1.5" customHeight="1">
      <c r="A42" s="75"/>
      <c r="B42" s="75"/>
      <c r="C42" s="75"/>
      <c r="D42" s="75"/>
      <c r="E42" s="75"/>
      <c r="F42" s="75"/>
      <c r="G42" s="75"/>
      <c r="H42" s="75"/>
      <c r="I42" s="76"/>
    </row>
    <row r="43" spans="1:9" ht="15.75" customHeight="1" hidden="1">
      <c r="A43" s="77" t="s">
        <v>54</v>
      </c>
      <c r="B43" s="77"/>
      <c r="C43" s="77"/>
      <c r="D43" s="77"/>
      <c r="E43" s="77"/>
      <c r="F43" s="77"/>
      <c r="G43" s="77"/>
      <c r="H43" s="77"/>
      <c r="I43" s="78"/>
    </row>
    <row r="44" spans="1:9" ht="15.75" customHeight="1">
      <c r="A44" s="77"/>
      <c r="B44" s="77"/>
      <c r="C44" s="77"/>
      <c r="D44" s="77"/>
      <c r="E44" s="77"/>
      <c r="F44" s="77"/>
      <c r="G44" s="77"/>
      <c r="H44" s="77"/>
      <c r="I44" s="78"/>
    </row>
    <row r="45" spans="8:9" ht="12.75">
      <c r="H45" s="8"/>
      <c r="I45" s="79"/>
    </row>
    <row r="46" spans="8:9" ht="12.75">
      <c r="H46" s="8"/>
      <c r="I46" s="79"/>
    </row>
    <row r="47" spans="8:9" ht="12.75">
      <c r="H47" s="8"/>
      <c r="I47" s="79"/>
    </row>
    <row r="48" spans="8:9" ht="12.75">
      <c r="H48" s="8"/>
      <c r="I48" s="79"/>
    </row>
    <row r="49" spans="8:9" ht="12.75">
      <c r="H49" s="8"/>
      <c r="I49" s="79"/>
    </row>
  </sheetData>
  <mergeCells count="5">
    <mergeCell ref="A2:E2"/>
    <mergeCell ref="A40:H40"/>
    <mergeCell ref="C4:F4"/>
    <mergeCell ref="E8:F8"/>
    <mergeCell ref="A8:A9"/>
  </mergeCells>
  <printOptions/>
  <pageMargins left="0.75" right="0.75" top="1" bottom="1" header="0.5" footer="0.5"/>
  <pageSetup fitToHeight="1" fitToWidth="1" horizontalDpi="600" verticalDpi="600" orientation="portrait" paperSize="9" scale="77" r:id="rId2"/>
  <ignoredErrors>
    <ignoredError sqref="B8:C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G14"/>
  <sheetViews>
    <sheetView showGridLines="0" workbookViewId="0" topLeftCell="A1">
      <selection activeCell="A13" sqref="A13:G13"/>
    </sheetView>
  </sheetViews>
  <sheetFormatPr defaultColWidth="9.140625" defaultRowHeight="12.75"/>
  <cols>
    <col min="1" max="1" width="23.00390625" style="367" customWidth="1"/>
    <col min="2" max="2" width="11.8515625" style="367" customWidth="1"/>
    <col min="3" max="3" width="15.7109375" style="367" customWidth="1"/>
    <col min="4" max="4" width="14.421875" style="367" customWidth="1"/>
    <col min="5" max="5" width="13.28125" style="367" customWidth="1"/>
    <col min="6" max="16384" width="9.140625" style="367" customWidth="1"/>
  </cols>
  <sheetData>
    <row r="1" ht="17.25" customHeight="1">
      <c r="A1" s="385" t="s">
        <v>188</v>
      </c>
    </row>
    <row r="2" ht="19.5" customHeight="1">
      <c r="A2" s="368"/>
    </row>
    <row r="3" spans="1:7" ht="13.5" customHeight="1">
      <c r="A3" s="368"/>
      <c r="G3" s="333" t="s">
        <v>149</v>
      </c>
    </row>
    <row r="4" spans="1:7" s="331" customFormat="1" ht="24" customHeight="1">
      <c r="A4" s="369" t="s">
        <v>150</v>
      </c>
      <c r="B4" s="335" t="s">
        <v>151</v>
      </c>
      <c r="C4" s="335"/>
      <c r="D4" s="335" t="s">
        <v>179</v>
      </c>
      <c r="E4" s="335"/>
      <c r="F4" s="335"/>
      <c r="G4" s="335"/>
    </row>
    <row r="5" spans="1:7" s="339" customFormat="1" ht="24" customHeight="1">
      <c r="A5" s="334"/>
      <c r="B5" s="337" t="s">
        <v>153</v>
      </c>
      <c r="C5" s="338" t="s">
        <v>180</v>
      </c>
      <c r="D5" s="338" t="s">
        <v>155</v>
      </c>
      <c r="E5" s="338" t="s">
        <v>156</v>
      </c>
      <c r="F5" s="335" t="s">
        <v>157</v>
      </c>
      <c r="G5" s="335"/>
    </row>
    <row r="6" spans="1:7" s="339" customFormat="1" ht="30" customHeight="1">
      <c r="A6" s="340"/>
      <c r="B6" s="341"/>
      <c r="C6" s="338"/>
      <c r="D6" s="338"/>
      <c r="E6" s="338"/>
      <c r="F6" s="337" t="s">
        <v>158</v>
      </c>
      <c r="G6" s="342" t="s">
        <v>159</v>
      </c>
    </row>
    <row r="7" spans="1:7" ht="13.5" customHeight="1">
      <c r="A7" s="370" t="s">
        <v>189</v>
      </c>
      <c r="B7" s="372">
        <v>53</v>
      </c>
      <c r="C7" s="371">
        <v>52</v>
      </c>
      <c r="D7" s="371">
        <v>0</v>
      </c>
      <c r="E7" s="371">
        <v>-1</v>
      </c>
      <c r="F7" s="371">
        <f>+D7+E7</f>
        <v>-1</v>
      </c>
      <c r="G7" s="372">
        <v>-1</v>
      </c>
    </row>
    <row r="8" spans="1:7" ht="12" customHeight="1">
      <c r="A8" s="370" t="s">
        <v>190</v>
      </c>
      <c r="B8" s="372">
        <v>48</v>
      </c>
      <c r="C8" s="371">
        <v>41</v>
      </c>
      <c r="D8" s="371">
        <v>-12</v>
      </c>
      <c r="E8" s="371">
        <v>-7</v>
      </c>
      <c r="F8" s="371">
        <f>+D8+E8</f>
        <v>-19</v>
      </c>
      <c r="G8" s="372">
        <v>-18</v>
      </c>
    </row>
    <row r="9" spans="1:7" ht="12" customHeight="1">
      <c r="A9" s="370" t="s">
        <v>191</v>
      </c>
      <c r="B9" s="371">
        <v>8</v>
      </c>
      <c r="C9" s="371">
        <v>0</v>
      </c>
      <c r="D9" s="372">
        <v>0</v>
      </c>
      <c r="E9" s="372">
        <v>0</v>
      </c>
      <c r="F9" s="371">
        <f>+D9+E9</f>
        <v>0</v>
      </c>
      <c r="G9" s="372">
        <v>0</v>
      </c>
    </row>
    <row r="10" spans="1:7" ht="4.5" customHeight="1">
      <c r="A10" s="370"/>
      <c r="B10" s="372"/>
      <c r="C10" s="386"/>
      <c r="D10" s="372"/>
      <c r="E10" s="372"/>
      <c r="F10" s="386"/>
      <c r="G10" s="372"/>
    </row>
    <row r="11" spans="1:7" s="387" customFormat="1" ht="17.25" customHeight="1">
      <c r="A11" s="378" t="s">
        <v>164</v>
      </c>
      <c r="B11" s="379">
        <f>+B7+B8+B9</f>
        <v>109</v>
      </c>
      <c r="C11" s="379">
        <f>+C7+C8+C9</f>
        <v>93</v>
      </c>
      <c r="D11" s="379">
        <f>+D7+D8</f>
        <v>-12</v>
      </c>
      <c r="E11" s="379">
        <f>SUM(E7:E9)</f>
        <v>-8</v>
      </c>
      <c r="F11" s="379">
        <f>+F7+F8</f>
        <v>-20</v>
      </c>
      <c r="G11" s="381">
        <f>+G7+G8</f>
        <v>-19</v>
      </c>
    </row>
    <row r="12" spans="1:7" ht="24" customHeight="1">
      <c r="A12" s="384" t="s">
        <v>192</v>
      </c>
      <c r="B12" s="388"/>
      <c r="C12" s="388"/>
      <c r="D12" s="388"/>
      <c r="E12" s="388"/>
      <c r="F12" s="388"/>
      <c r="G12" s="388"/>
    </row>
    <row r="13" spans="1:7" ht="36" customHeight="1">
      <c r="A13" s="384" t="s">
        <v>193</v>
      </c>
      <c r="B13" s="388"/>
      <c r="C13" s="388"/>
      <c r="D13" s="388"/>
      <c r="E13" s="388"/>
      <c r="F13" s="388"/>
      <c r="G13" s="388"/>
    </row>
    <row r="14" ht="4.5" customHeight="1">
      <c r="A14" s="366"/>
    </row>
    <row r="15" ht="17.25" customHeight="1"/>
    <row r="16" ht="17.25" customHeight="1"/>
    <row r="17" ht="17.25" customHeight="1"/>
  </sheetData>
  <mergeCells count="8">
    <mergeCell ref="F5:G5"/>
    <mergeCell ref="A12:G12"/>
    <mergeCell ref="A13:G13"/>
    <mergeCell ref="D4:G4"/>
    <mergeCell ref="B4:C4"/>
    <mergeCell ref="C5:C6"/>
    <mergeCell ref="D5:D6"/>
    <mergeCell ref="E5:E6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ignoredErrors>
    <ignoredError sqref="E1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00390625" style="367" customWidth="1"/>
    <col min="2" max="2" width="9.140625" style="367" customWidth="1"/>
    <col min="3" max="3" width="16.8515625" style="367" customWidth="1"/>
    <col min="4" max="4" width="12.00390625" style="367" customWidth="1"/>
    <col min="5" max="5" width="12.7109375" style="367" customWidth="1"/>
    <col min="6" max="6" width="9.140625" style="367" customWidth="1"/>
    <col min="7" max="7" width="10.57421875" style="367" bestFit="1" customWidth="1"/>
    <col min="8" max="16384" width="9.140625" style="367" customWidth="1"/>
  </cols>
  <sheetData>
    <row r="1" ht="18.75" customHeight="1">
      <c r="A1" s="385" t="s">
        <v>194</v>
      </c>
    </row>
    <row r="2" ht="11.25" customHeight="1">
      <c r="A2" s="368"/>
    </row>
    <row r="3" spans="1:7" ht="13.5" customHeight="1">
      <c r="A3" s="368"/>
      <c r="G3" s="333" t="s">
        <v>149</v>
      </c>
    </row>
    <row r="4" spans="1:7" ht="24" customHeight="1">
      <c r="A4" s="334" t="s">
        <v>150</v>
      </c>
      <c r="B4" s="335" t="s">
        <v>151</v>
      </c>
      <c r="C4" s="335"/>
      <c r="D4" s="335" t="s">
        <v>179</v>
      </c>
      <c r="E4" s="335"/>
      <c r="F4" s="335"/>
      <c r="G4" s="335"/>
    </row>
    <row r="5" spans="1:7" s="377" customFormat="1" ht="24" customHeight="1">
      <c r="A5" s="389"/>
      <c r="B5" s="337" t="s">
        <v>153</v>
      </c>
      <c r="C5" s="338" t="s">
        <v>180</v>
      </c>
      <c r="D5" s="338" t="s">
        <v>155</v>
      </c>
      <c r="E5" s="338" t="s">
        <v>156</v>
      </c>
      <c r="F5" s="335" t="s">
        <v>157</v>
      </c>
      <c r="G5" s="335"/>
    </row>
    <row r="6" spans="1:7" s="377" customFormat="1" ht="30" customHeight="1">
      <c r="A6" s="340"/>
      <c r="B6" s="341"/>
      <c r="C6" s="338"/>
      <c r="D6" s="338"/>
      <c r="E6" s="338"/>
      <c r="F6" s="337" t="s">
        <v>158</v>
      </c>
      <c r="G6" s="342" t="s">
        <v>159</v>
      </c>
    </row>
    <row r="7" spans="1:7" s="391" customFormat="1" ht="15.75" customHeight="1">
      <c r="A7" s="390" t="s">
        <v>161</v>
      </c>
      <c r="B7" s="344">
        <v>4</v>
      </c>
      <c r="C7" s="344">
        <v>3</v>
      </c>
      <c r="D7" s="344">
        <v>0</v>
      </c>
      <c r="E7" s="344">
        <v>-1</v>
      </c>
      <c r="F7" s="333">
        <f>+D7+E7</f>
        <v>-1</v>
      </c>
      <c r="G7" s="333">
        <v>-1</v>
      </c>
    </row>
    <row r="8" spans="1:7" s="391" customFormat="1" ht="12" customHeight="1">
      <c r="A8" s="343" t="s">
        <v>187</v>
      </c>
      <c r="B8" s="344">
        <v>227</v>
      </c>
      <c r="C8" s="344">
        <v>143</v>
      </c>
      <c r="D8" s="344">
        <v>1</v>
      </c>
      <c r="E8" s="344">
        <v>-85</v>
      </c>
      <c r="F8" s="333">
        <f>+D8+E8</f>
        <v>-84</v>
      </c>
      <c r="G8" s="392">
        <v>-71</v>
      </c>
    </row>
    <row r="9" spans="1:7" s="391" customFormat="1" ht="4.5" customHeight="1">
      <c r="A9" s="343"/>
      <c r="B9" s="344"/>
      <c r="C9" s="344"/>
      <c r="D9" s="344"/>
      <c r="E9" s="333"/>
      <c r="F9" s="333"/>
      <c r="G9" s="392"/>
    </row>
    <row r="10" spans="1:7" s="393" customFormat="1" ht="17.25" customHeight="1">
      <c r="A10" s="352" t="s">
        <v>195</v>
      </c>
      <c r="B10" s="353">
        <f aca="true" t="shared" si="0" ref="B10:G10">SUM(B7:B9)</f>
        <v>231</v>
      </c>
      <c r="C10" s="353">
        <f t="shared" si="0"/>
        <v>146</v>
      </c>
      <c r="D10" s="353">
        <f t="shared" si="0"/>
        <v>1</v>
      </c>
      <c r="E10" s="353">
        <f t="shared" si="0"/>
        <v>-86</v>
      </c>
      <c r="F10" s="353">
        <f t="shared" si="0"/>
        <v>-85</v>
      </c>
      <c r="G10" s="353">
        <f t="shared" si="0"/>
        <v>-72</v>
      </c>
    </row>
    <row r="11" ht="17.25" customHeight="1"/>
    <row r="12" ht="12.75">
      <c r="A12" s="366"/>
    </row>
    <row r="13" ht="12.75">
      <c r="A13" s="366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6">
    <mergeCell ref="F5:G5"/>
    <mergeCell ref="D4:G4"/>
    <mergeCell ref="B4:C4"/>
    <mergeCell ref="C5:C6"/>
    <mergeCell ref="D5:D6"/>
    <mergeCell ref="E5:E6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00390625" style="331" customWidth="1"/>
    <col min="2" max="2" width="9.140625" style="331" customWidth="1"/>
    <col min="3" max="3" width="16.8515625" style="331" customWidth="1"/>
    <col min="4" max="4" width="14.28125" style="331" customWidth="1"/>
    <col min="5" max="5" width="15.28125" style="331" customWidth="1"/>
    <col min="6" max="6" width="9.140625" style="331" customWidth="1"/>
    <col min="7" max="7" width="10.57421875" style="331" bestFit="1" customWidth="1"/>
    <col min="8" max="16384" width="9.140625" style="331" customWidth="1"/>
  </cols>
  <sheetData>
    <row r="1" ht="17.25" customHeight="1">
      <c r="A1" s="385" t="s">
        <v>196</v>
      </c>
    </row>
    <row r="2" ht="17.25" customHeight="1">
      <c r="A2" s="332"/>
    </row>
    <row r="3" spans="1:7" s="367" customFormat="1" ht="13.5" customHeight="1">
      <c r="A3" s="368"/>
      <c r="G3" s="333" t="s">
        <v>149</v>
      </c>
    </row>
    <row r="4" spans="1:7" s="367" customFormat="1" ht="24" customHeight="1">
      <c r="A4" s="334" t="s">
        <v>150</v>
      </c>
      <c r="B4" s="335" t="s">
        <v>151</v>
      </c>
      <c r="C4" s="335"/>
      <c r="D4" s="335" t="s">
        <v>179</v>
      </c>
      <c r="E4" s="335"/>
      <c r="F4" s="335"/>
      <c r="G4" s="335"/>
    </row>
    <row r="5" spans="1:7" s="377" customFormat="1" ht="24" customHeight="1">
      <c r="A5" s="389"/>
      <c r="B5" s="337" t="s">
        <v>153</v>
      </c>
      <c r="C5" s="338" t="s">
        <v>180</v>
      </c>
      <c r="D5" s="338" t="s">
        <v>155</v>
      </c>
      <c r="E5" s="338" t="s">
        <v>156</v>
      </c>
      <c r="F5" s="335" t="s">
        <v>157</v>
      </c>
      <c r="G5" s="335"/>
    </row>
    <row r="6" spans="1:7" s="377" customFormat="1" ht="30" customHeight="1">
      <c r="A6" s="340"/>
      <c r="B6" s="341"/>
      <c r="C6" s="338"/>
      <c r="D6" s="338"/>
      <c r="E6" s="338"/>
      <c r="F6" s="337" t="s">
        <v>158</v>
      </c>
      <c r="G6" s="342" t="s">
        <v>159</v>
      </c>
    </row>
    <row r="7" spans="1:7" ht="13.5" customHeight="1">
      <c r="A7" s="390" t="s">
        <v>197</v>
      </c>
      <c r="B7" s="344">
        <v>56</v>
      </c>
      <c r="C7" s="344">
        <v>55</v>
      </c>
      <c r="D7" s="344">
        <v>0</v>
      </c>
      <c r="E7" s="344">
        <v>-1</v>
      </c>
      <c r="F7" s="344">
        <f>+D7+E7</f>
        <v>-1</v>
      </c>
      <c r="G7" s="344">
        <v>-1</v>
      </c>
    </row>
    <row r="8" spans="1:7" ht="4.5" customHeight="1">
      <c r="A8" s="348"/>
      <c r="B8" s="349"/>
      <c r="C8" s="350"/>
      <c r="D8" s="349"/>
      <c r="E8" s="349"/>
      <c r="F8" s="350"/>
      <c r="G8" s="394"/>
    </row>
    <row r="9" spans="1:7" s="395" customFormat="1" ht="17.25" customHeight="1">
      <c r="A9" s="352" t="s">
        <v>195</v>
      </c>
      <c r="B9" s="353">
        <f aca="true" t="shared" si="0" ref="B9:G9">+B7</f>
        <v>56</v>
      </c>
      <c r="C9" s="353">
        <f t="shared" si="0"/>
        <v>55</v>
      </c>
      <c r="D9" s="353">
        <f t="shared" si="0"/>
        <v>0</v>
      </c>
      <c r="E9" s="353">
        <f t="shared" si="0"/>
        <v>-1</v>
      </c>
      <c r="F9" s="353">
        <f t="shared" si="0"/>
        <v>-1</v>
      </c>
      <c r="G9" s="354">
        <f t="shared" si="0"/>
        <v>-1</v>
      </c>
    </row>
    <row r="10" ht="17.25" customHeight="1"/>
    <row r="11" ht="17.25" customHeight="1"/>
    <row r="12" ht="17.25" customHeight="1"/>
    <row r="13" ht="17.25" customHeight="1"/>
  </sheetData>
  <mergeCells count="6">
    <mergeCell ref="F5:G5"/>
    <mergeCell ref="D4:G4"/>
    <mergeCell ref="B4:C4"/>
    <mergeCell ref="C5:C6"/>
    <mergeCell ref="D5:D6"/>
    <mergeCell ref="E5:E6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H1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0.7109375" style="367" customWidth="1"/>
    <col min="2" max="5" width="10.7109375" style="367" customWidth="1"/>
    <col min="6" max="6" width="0.71875" style="367" customWidth="1"/>
    <col min="7" max="7" width="12.7109375" style="367" customWidth="1"/>
    <col min="8" max="8" width="13.28125" style="367" customWidth="1"/>
    <col min="9" max="16384" width="9.140625" style="367" customWidth="1"/>
  </cols>
  <sheetData>
    <row r="1" ht="17.25" customHeight="1">
      <c r="A1" s="330" t="s">
        <v>212</v>
      </c>
    </row>
    <row r="2" ht="9.75" customHeight="1">
      <c r="A2" s="396"/>
    </row>
    <row r="3" ht="5.25" customHeight="1">
      <c r="A3" s="396"/>
    </row>
    <row r="4" ht="7.5" customHeight="1">
      <c r="A4" s="396"/>
    </row>
    <row r="5" spans="1:8" ht="13.5" customHeight="1">
      <c r="A5" s="368"/>
      <c r="H5" s="333" t="s">
        <v>149</v>
      </c>
    </row>
    <row r="6" spans="1:8" s="400" customFormat="1" ht="30" customHeight="1">
      <c r="A6" s="397" t="s">
        <v>150</v>
      </c>
      <c r="B6" s="398" t="s">
        <v>151</v>
      </c>
      <c r="C6" s="398"/>
      <c r="D6" s="398"/>
      <c r="E6" s="398"/>
      <c r="F6" s="399"/>
      <c r="G6" s="398" t="s">
        <v>198</v>
      </c>
      <c r="H6" s="398"/>
    </row>
    <row r="7" spans="1:8" s="400" customFormat="1" ht="24" customHeight="1">
      <c r="A7" s="401"/>
      <c r="B7" s="402" t="s">
        <v>199</v>
      </c>
      <c r="C7" s="402" t="s">
        <v>200</v>
      </c>
      <c r="D7" s="402" t="s">
        <v>201</v>
      </c>
      <c r="E7" s="402" t="s">
        <v>202</v>
      </c>
      <c r="F7" s="403"/>
      <c r="G7" s="398" t="s">
        <v>203</v>
      </c>
      <c r="H7" s="398"/>
    </row>
    <row r="8" spans="1:8" s="400" customFormat="1" ht="47.25" customHeight="1">
      <c r="A8" s="404"/>
      <c r="B8" s="402"/>
      <c r="C8" s="402"/>
      <c r="D8" s="402"/>
      <c r="E8" s="402"/>
      <c r="F8" s="403"/>
      <c r="G8" s="403" t="s">
        <v>158</v>
      </c>
      <c r="H8" s="405" t="s">
        <v>159</v>
      </c>
    </row>
    <row r="9" spans="1:8" s="409" customFormat="1" ht="13.5" customHeight="1">
      <c r="A9" s="406" t="s">
        <v>204</v>
      </c>
      <c r="B9" s="407"/>
      <c r="C9" s="407"/>
      <c r="D9" s="407"/>
      <c r="E9" s="407"/>
      <c r="F9" s="407"/>
      <c r="G9" s="407"/>
      <c r="H9" s="408"/>
    </row>
    <row r="10" spans="1:8" s="409" customFormat="1" ht="12" customHeight="1">
      <c r="A10" s="409" t="s">
        <v>205</v>
      </c>
      <c r="B10" s="344">
        <v>210</v>
      </c>
      <c r="C10" s="344">
        <v>161</v>
      </c>
      <c r="D10" s="344">
        <v>49</v>
      </c>
      <c r="E10" s="344">
        <v>36</v>
      </c>
      <c r="F10" s="344"/>
      <c r="G10" s="344">
        <v>-13</v>
      </c>
      <c r="H10" s="344">
        <f>+G10</f>
        <v>-13</v>
      </c>
    </row>
    <row r="11" spans="1:8" s="409" customFormat="1" ht="12" customHeight="1">
      <c r="A11" s="409" t="s">
        <v>206</v>
      </c>
      <c r="B11" s="344">
        <v>56</v>
      </c>
      <c r="C11" s="344">
        <v>51</v>
      </c>
      <c r="D11" s="344">
        <v>5</v>
      </c>
      <c r="E11" s="344">
        <v>4</v>
      </c>
      <c r="F11" s="344"/>
      <c r="G11" s="344">
        <v>-1</v>
      </c>
      <c r="H11" s="344">
        <f>+G11</f>
        <v>-1</v>
      </c>
    </row>
    <row r="12" spans="2:8" s="409" customFormat="1" ht="3.75" customHeight="1">
      <c r="B12" s="344"/>
      <c r="C12" s="344"/>
      <c r="D12" s="344"/>
      <c r="E12" s="344"/>
      <c r="F12" s="344"/>
      <c r="G12" s="344"/>
      <c r="H12" s="344"/>
    </row>
    <row r="13" spans="1:8" s="409" customFormat="1" ht="17.25" customHeight="1">
      <c r="A13" s="410" t="s">
        <v>207</v>
      </c>
      <c r="B13" s="411">
        <f aca="true" t="shared" si="0" ref="B13:H13">+B10+B11</f>
        <v>266</v>
      </c>
      <c r="C13" s="411">
        <f t="shared" si="0"/>
        <v>212</v>
      </c>
      <c r="D13" s="411">
        <f t="shared" si="0"/>
        <v>54</v>
      </c>
      <c r="E13" s="411">
        <f t="shared" si="0"/>
        <v>40</v>
      </c>
      <c r="F13" s="411"/>
      <c r="G13" s="411">
        <f t="shared" si="0"/>
        <v>-14</v>
      </c>
      <c r="H13" s="411">
        <f t="shared" si="0"/>
        <v>-14</v>
      </c>
    </row>
    <row r="14" spans="1:8" s="409" customFormat="1" ht="13.5" customHeight="1">
      <c r="A14" s="406" t="s">
        <v>208</v>
      </c>
      <c r="B14" s="333"/>
      <c r="C14" s="333"/>
      <c r="D14" s="333"/>
      <c r="E14" s="333"/>
      <c r="F14" s="333"/>
      <c r="G14" s="333"/>
      <c r="H14" s="344"/>
    </row>
    <row r="15" spans="1:8" s="409" customFormat="1" ht="12" customHeight="1">
      <c r="A15" s="409" t="s">
        <v>209</v>
      </c>
      <c r="B15" s="344">
        <v>362</v>
      </c>
      <c r="C15" s="344">
        <v>330</v>
      </c>
      <c r="D15" s="344">
        <v>32</v>
      </c>
      <c r="E15" s="344">
        <v>21</v>
      </c>
      <c r="F15" s="344"/>
      <c r="G15" s="344">
        <v>-11</v>
      </c>
      <c r="H15" s="344">
        <f>+G15</f>
        <v>-11</v>
      </c>
    </row>
    <row r="16" spans="1:8" s="391" customFormat="1" ht="3.75" customHeight="1">
      <c r="A16" s="348"/>
      <c r="B16" s="349"/>
      <c r="C16" s="349"/>
      <c r="D16" s="350"/>
      <c r="E16" s="350"/>
      <c r="F16" s="350"/>
      <c r="G16" s="349"/>
      <c r="H16" s="349"/>
    </row>
    <row r="17" spans="1:8" s="393" customFormat="1" ht="17.25" customHeight="1">
      <c r="A17" s="352" t="s">
        <v>210</v>
      </c>
      <c r="B17" s="353">
        <f aca="true" t="shared" si="1" ref="B17:H17">+B13+B15</f>
        <v>628</v>
      </c>
      <c r="C17" s="353">
        <f t="shared" si="1"/>
        <v>542</v>
      </c>
      <c r="D17" s="353">
        <f t="shared" si="1"/>
        <v>86</v>
      </c>
      <c r="E17" s="353">
        <f t="shared" si="1"/>
        <v>61</v>
      </c>
      <c r="F17" s="353"/>
      <c r="G17" s="353">
        <f t="shared" si="1"/>
        <v>-25</v>
      </c>
      <c r="H17" s="354">
        <f t="shared" si="1"/>
        <v>-25</v>
      </c>
    </row>
    <row r="18" spans="1:8" s="414" customFormat="1" ht="18" customHeight="1">
      <c r="A18" s="412" t="s">
        <v>211</v>
      </c>
      <c r="B18" s="413"/>
      <c r="C18" s="413"/>
      <c r="D18" s="413"/>
      <c r="E18" s="413"/>
      <c r="F18" s="413"/>
      <c r="G18" s="413"/>
      <c r="H18" s="413"/>
    </row>
    <row r="19" ht="3.75" customHeight="1"/>
  </sheetData>
  <mergeCells count="7">
    <mergeCell ref="G7:H7"/>
    <mergeCell ref="B7:B8"/>
    <mergeCell ref="B6:E6"/>
    <mergeCell ref="G6:H6"/>
    <mergeCell ref="C7:C8"/>
    <mergeCell ref="D7:D8"/>
    <mergeCell ref="E7:E8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2:O41"/>
  <sheetViews>
    <sheetView showGridLines="0" zoomScale="140" zoomScaleNormal="140" workbookViewId="0" topLeftCell="A13">
      <selection activeCell="A5" sqref="A5"/>
    </sheetView>
  </sheetViews>
  <sheetFormatPr defaultColWidth="9.140625" defaultRowHeight="12.75"/>
  <cols>
    <col min="1" max="1" width="27.7109375" style="89" customWidth="1"/>
    <col min="2" max="2" width="7.7109375" style="89" customWidth="1"/>
    <col min="3" max="5" width="8.7109375" style="89" customWidth="1"/>
    <col min="6" max="6" width="1.7109375" style="99" customWidth="1"/>
    <col min="7" max="7" width="7.7109375" style="89" customWidth="1"/>
    <col min="8" max="11" width="8.7109375" style="89" customWidth="1"/>
    <col min="12" max="12" width="2.421875" style="89" customWidth="1"/>
    <col min="13" max="16384" width="9.140625" style="89" customWidth="1"/>
  </cols>
  <sheetData>
    <row r="2" spans="1:5" ht="27">
      <c r="A2" s="307" t="s">
        <v>110</v>
      </c>
      <c r="B2" s="307"/>
      <c r="C2" s="307"/>
      <c r="D2" s="307"/>
      <c r="E2" s="307"/>
    </row>
    <row r="3" spans="4:13" ht="12.75" customHeight="1">
      <c r="D3" s="90"/>
      <c r="E3" s="90"/>
      <c r="F3" s="91"/>
      <c r="G3" s="90"/>
      <c r="H3" s="90"/>
      <c r="I3" s="90"/>
      <c r="J3" s="92"/>
      <c r="K3" s="92"/>
      <c r="L3" s="92"/>
      <c r="M3" s="93"/>
    </row>
    <row r="4" spans="4:13" ht="12.75" customHeight="1">
      <c r="D4" s="90"/>
      <c r="E4" s="90"/>
      <c r="F4" s="91"/>
      <c r="G4" s="90"/>
      <c r="H4" s="90"/>
      <c r="I4" s="90"/>
      <c r="J4" s="92"/>
      <c r="K4" s="92"/>
      <c r="L4" s="92"/>
      <c r="M4" s="93"/>
    </row>
    <row r="5" spans="1:13" ht="19.5" customHeight="1">
      <c r="A5" s="302" t="s">
        <v>143</v>
      </c>
      <c r="B5" s="94"/>
      <c r="C5" s="94"/>
      <c r="D5" s="95"/>
      <c r="E5" s="95"/>
      <c r="F5" s="96"/>
      <c r="J5" s="97"/>
      <c r="K5" s="97"/>
      <c r="L5" s="97"/>
      <c r="M5" s="93"/>
    </row>
    <row r="6" spans="1:12" ht="12.75" customHeight="1">
      <c r="A6" s="98"/>
      <c r="B6" s="98"/>
      <c r="C6" s="98"/>
      <c r="J6" s="23"/>
      <c r="K6" s="23"/>
      <c r="L6" s="23"/>
    </row>
    <row r="7" spans="1:12" s="99" customFormat="1" ht="12" customHeight="1">
      <c r="A7" s="20"/>
      <c r="B7" s="20"/>
      <c r="C7" s="20"/>
      <c r="D7" s="100"/>
      <c r="E7" s="100"/>
      <c r="F7" s="100"/>
      <c r="G7" s="101"/>
      <c r="H7" s="101"/>
      <c r="I7" s="101"/>
      <c r="K7" s="23" t="s">
        <v>0</v>
      </c>
      <c r="L7" s="97"/>
    </row>
    <row r="8" spans="1:12" s="104" customFormat="1" ht="12" customHeight="1">
      <c r="A8" s="28" t="s">
        <v>34</v>
      </c>
      <c r="B8" s="315">
        <v>2007</v>
      </c>
      <c r="C8" s="316"/>
      <c r="D8" s="316"/>
      <c r="E8" s="316"/>
      <c r="F8" s="102"/>
      <c r="G8" s="103"/>
      <c r="H8" s="102" t="s">
        <v>55</v>
      </c>
      <c r="I8" s="102"/>
      <c r="J8" s="102"/>
      <c r="K8" s="102"/>
      <c r="L8" s="97"/>
    </row>
    <row r="9" spans="1:15" s="107" customFormat="1" ht="34.5" customHeight="1">
      <c r="A9" s="28"/>
      <c r="B9" s="105" t="s">
        <v>35</v>
      </c>
      <c r="C9" s="105" t="s">
        <v>36</v>
      </c>
      <c r="D9" s="105" t="s">
        <v>56</v>
      </c>
      <c r="E9" s="105" t="s">
        <v>57</v>
      </c>
      <c r="F9" s="105"/>
      <c r="G9" s="105" t="s">
        <v>35</v>
      </c>
      <c r="H9" s="105" t="s">
        <v>37</v>
      </c>
      <c r="I9" s="105" t="s">
        <v>38</v>
      </c>
      <c r="J9" s="105" t="s">
        <v>39</v>
      </c>
      <c r="K9" s="106" t="s">
        <v>40</v>
      </c>
      <c r="L9" s="97"/>
      <c r="O9" s="108"/>
    </row>
    <row r="10" spans="1:15" s="112" customFormat="1" ht="15" customHeight="1">
      <c r="A10" s="85" t="s">
        <v>6</v>
      </c>
      <c r="B10" s="109">
        <v>2613</v>
      </c>
      <c r="C10" s="109">
        <v>2452</v>
      </c>
      <c r="D10" s="109">
        <v>2445</v>
      </c>
      <c r="E10" s="109">
        <v>2376</v>
      </c>
      <c r="F10" s="110"/>
      <c r="G10" s="109">
        <v>2360</v>
      </c>
      <c r="H10" s="109">
        <v>2230</v>
      </c>
      <c r="I10" s="109">
        <v>2207</v>
      </c>
      <c r="J10" s="109">
        <v>2110</v>
      </c>
      <c r="K10" s="109">
        <v>2227</v>
      </c>
      <c r="L10" s="111"/>
      <c r="O10" s="113"/>
    </row>
    <row r="11" spans="1:15" s="112" customFormat="1" ht="15" customHeight="1">
      <c r="A11" s="86" t="s">
        <v>41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1"/>
      <c r="O11" s="113"/>
    </row>
    <row r="12" spans="1:15" s="112" customFormat="1" ht="9.75" customHeight="1">
      <c r="A12" s="114" t="s">
        <v>42</v>
      </c>
      <c r="B12" s="109">
        <v>103</v>
      </c>
      <c r="C12" s="109">
        <v>67</v>
      </c>
      <c r="D12" s="109">
        <v>118</v>
      </c>
      <c r="E12" s="109">
        <v>46</v>
      </c>
      <c r="F12" s="110"/>
      <c r="G12" s="109">
        <v>105</v>
      </c>
      <c r="H12" s="109">
        <v>42</v>
      </c>
      <c r="I12" s="109">
        <v>93</v>
      </c>
      <c r="J12" s="109">
        <v>38</v>
      </c>
      <c r="K12" s="109">
        <v>70</v>
      </c>
      <c r="L12" s="111"/>
      <c r="O12" s="113"/>
    </row>
    <row r="13" spans="1:15" s="112" customFormat="1" ht="15" customHeight="1">
      <c r="A13" s="85" t="s">
        <v>9</v>
      </c>
      <c r="B13" s="109">
        <v>1517</v>
      </c>
      <c r="C13" s="109">
        <v>1515</v>
      </c>
      <c r="D13" s="109">
        <v>1576</v>
      </c>
      <c r="E13" s="109">
        <v>1587</v>
      </c>
      <c r="F13" s="110"/>
      <c r="G13" s="109">
        <v>1592</v>
      </c>
      <c r="H13" s="109">
        <v>1542</v>
      </c>
      <c r="I13" s="109">
        <v>1610</v>
      </c>
      <c r="J13" s="109">
        <v>1635</v>
      </c>
      <c r="K13" s="109">
        <v>1595</v>
      </c>
      <c r="L13" s="111"/>
      <c r="O13" s="113"/>
    </row>
    <row r="14" spans="1:15" s="112" customFormat="1" ht="15" customHeight="1">
      <c r="A14" s="85" t="s">
        <v>10</v>
      </c>
      <c r="B14" s="109">
        <v>-64</v>
      </c>
      <c r="C14" s="109">
        <v>302</v>
      </c>
      <c r="D14" s="109">
        <v>332</v>
      </c>
      <c r="E14" s="109">
        <v>438</v>
      </c>
      <c r="F14" s="110"/>
      <c r="G14" s="109">
        <v>633</v>
      </c>
      <c r="H14" s="109">
        <v>348</v>
      </c>
      <c r="I14" s="109">
        <v>326</v>
      </c>
      <c r="J14" s="109">
        <v>492</v>
      </c>
      <c r="K14" s="109">
        <v>450</v>
      </c>
      <c r="L14" s="111"/>
      <c r="O14" s="113"/>
    </row>
    <row r="15" spans="1:15" s="112" customFormat="1" ht="15" customHeight="1">
      <c r="A15" s="85" t="s">
        <v>11</v>
      </c>
      <c r="B15" s="109">
        <v>85</v>
      </c>
      <c r="C15" s="109">
        <v>93</v>
      </c>
      <c r="D15" s="109">
        <v>162</v>
      </c>
      <c r="E15" s="109">
        <v>101</v>
      </c>
      <c r="F15" s="110"/>
      <c r="G15" s="109">
        <v>168</v>
      </c>
      <c r="H15" s="109">
        <v>90</v>
      </c>
      <c r="I15" s="109">
        <v>99</v>
      </c>
      <c r="J15" s="109">
        <v>95</v>
      </c>
      <c r="K15" s="109">
        <v>113</v>
      </c>
      <c r="L15" s="111"/>
      <c r="O15" s="113"/>
    </row>
    <row r="16" spans="1:15" s="112" customFormat="1" ht="15" customHeight="1">
      <c r="A16" s="85" t="s">
        <v>12</v>
      </c>
      <c r="B16" s="109">
        <v>30</v>
      </c>
      <c r="C16" s="109">
        <v>48</v>
      </c>
      <c r="D16" s="109">
        <v>26</v>
      </c>
      <c r="E16" s="109">
        <v>40</v>
      </c>
      <c r="F16" s="110"/>
      <c r="G16" s="109">
        <v>47</v>
      </c>
      <c r="H16" s="109">
        <v>9</v>
      </c>
      <c r="I16" s="109">
        <v>27</v>
      </c>
      <c r="J16" s="109">
        <v>17</v>
      </c>
      <c r="K16" s="109">
        <v>25</v>
      </c>
      <c r="L16" s="111"/>
      <c r="O16" s="113"/>
    </row>
    <row r="17" spans="1:12" s="118" customFormat="1" ht="15" customHeight="1">
      <c r="A17" s="115" t="s">
        <v>13</v>
      </c>
      <c r="B17" s="116">
        <v>4284</v>
      </c>
      <c r="C17" s="116">
        <v>4477</v>
      </c>
      <c r="D17" s="116">
        <v>4659</v>
      </c>
      <c r="E17" s="116">
        <v>4588</v>
      </c>
      <c r="F17" s="116"/>
      <c r="G17" s="116">
        <v>4905</v>
      </c>
      <c r="H17" s="116">
        <v>4261</v>
      </c>
      <c r="I17" s="116">
        <v>4362</v>
      </c>
      <c r="J17" s="116">
        <v>4387</v>
      </c>
      <c r="K17" s="116">
        <v>4479</v>
      </c>
      <c r="L17" s="117"/>
    </row>
    <row r="18" spans="1:12" s="112" customFormat="1" ht="15" customHeight="1">
      <c r="A18" s="114" t="s">
        <v>14</v>
      </c>
      <c r="B18" s="109">
        <v>-1462</v>
      </c>
      <c r="C18" s="109">
        <v>-1384</v>
      </c>
      <c r="D18" s="109">
        <v>-1126</v>
      </c>
      <c r="E18" s="109">
        <v>-1403</v>
      </c>
      <c r="F18" s="110"/>
      <c r="G18" s="109">
        <v>-1523</v>
      </c>
      <c r="H18" s="109">
        <v>-1374</v>
      </c>
      <c r="I18" s="109">
        <v>-1373</v>
      </c>
      <c r="J18" s="109">
        <v>-1363</v>
      </c>
      <c r="K18" s="109">
        <v>-1408</v>
      </c>
      <c r="L18" s="111"/>
    </row>
    <row r="19" spans="1:12" s="112" customFormat="1" ht="15" customHeight="1">
      <c r="A19" s="114" t="s">
        <v>15</v>
      </c>
      <c r="B19" s="109">
        <v>-907</v>
      </c>
      <c r="C19" s="109">
        <v>-711</v>
      </c>
      <c r="D19" s="109">
        <v>-740</v>
      </c>
      <c r="E19" s="109">
        <v>-702</v>
      </c>
      <c r="F19" s="110"/>
      <c r="G19" s="109">
        <v>-917</v>
      </c>
      <c r="H19" s="109">
        <v>-706</v>
      </c>
      <c r="I19" s="109">
        <v>-753</v>
      </c>
      <c r="J19" s="109">
        <v>-720</v>
      </c>
      <c r="K19" s="109">
        <v>-774</v>
      </c>
      <c r="L19" s="111"/>
    </row>
    <row r="20" spans="1:12" s="112" customFormat="1" ht="22.5" customHeight="1">
      <c r="A20" s="119" t="s">
        <v>43</v>
      </c>
      <c r="B20" s="109">
        <v>-232</v>
      </c>
      <c r="C20" s="109">
        <v>-205</v>
      </c>
      <c r="D20" s="109">
        <v>-204</v>
      </c>
      <c r="E20" s="109">
        <v>-192</v>
      </c>
      <c r="F20" s="110"/>
      <c r="G20" s="109">
        <v>-272</v>
      </c>
      <c r="H20" s="109">
        <v>-216</v>
      </c>
      <c r="I20" s="109">
        <v>-217</v>
      </c>
      <c r="J20" s="109">
        <v>-194</v>
      </c>
      <c r="K20" s="109">
        <v>-225</v>
      </c>
      <c r="L20" s="111"/>
    </row>
    <row r="21" spans="1:12" s="118" customFormat="1" ht="15" customHeight="1">
      <c r="A21" s="115" t="s">
        <v>17</v>
      </c>
      <c r="B21" s="116">
        <v>-2601</v>
      </c>
      <c r="C21" s="116">
        <v>-2300</v>
      </c>
      <c r="D21" s="116">
        <v>-2070</v>
      </c>
      <c r="E21" s="116">
        <v>-2297</v>
      </c>
      <c r="F21" s="116"/>
      <c r="G21" s="116">
        <v>-2712</v>
      </c>
      <c r="H21" s="116">
        <v>-2296</v>
      </c>
      <c r="I21" s="116">
        <v>-2343</v>
      </c>
      <c r="J21" s="116">
        <v>-2277</v>
      </c>
      <c r="K21" s="116">
        <v>-2407</v>
      </c>
      <c r="L21" s="120"/>
    </row>
    <row r="22" spans="1:12" s="118" customFormat="1" ht="15" customHeight="1">
      <c r="A22" s="121" t="s">
        <v>18</v>
      </c>
      <c r="B22" s="116">
        <v>1683</v>
      </c>
      <c r="C22" s="116">
        <v>2177</v>
      </c>
      <c r="D22" s="116">
        <v>2589</v>
      </c>
      <c r="E22" s="116">
        <v>2291</v>
      </c>
      <c r="F22" s="116"/>
      <c r="G22" s="116">
        <v>2193</v>
      </c>
      <c r="H22" s="116">
        <v>1965</v>
      </c>
      <c r="I22" s="116">
        <v>2019</v>
      </c>
      <c r="J22" s="116">
        <v>2110</v>
      </c>
      <c r="K22" s="116">
        <v>2072</v>
      </c>
      <c r="L22" s="117"/>
    </row>
    <row r="23" spans="1:12" s="112" customFormat="1" ht="15" customHeight="1">
      <c r="A23" s="114" t="s">
        <v>19</v>
      </c>
      <c r="B23" s="109">
        <v>0</v>
      </c>
      <c r="C23" s="109">
        <v>0</v>
      </c>
      <c r="D23" s="109">
        <v>0</v>
      </c>
      <c r="E23" s="109">
        <v>0</v>
      </c>
      <c r="F23" s="109"/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11"/>
    </row>
    <row r="24" spans="1:12" s="112" customFormat="1" ht="15" customHeight="1">
      <c r="A24" s="114" t="s">
        <v>20</v>
      </c>
      <c r="B24" s="109">
        <v>-263</v>
      </c>
      <c r="C24" s="109">
        <v>-68</v>
      </c>
      <c r="D24" s="109">
        <v>-101</v>
      </c>
      <c r="E24" s="109">
        <v>-92</v>
      </c>
      <c r="F24" s="110"/>
      <c r="G24" s="109">
        <v>-181</v>
      </c>
      <c r="H24" s="109">
        <v>-48</v>
      </c>
      <c r="I24" s="109">
        <v>-37</v>
      </c>
      <c r="J24" s="109">
        <v>-70</v>
      </c>
      <c r="K24" s="109">
        <v>-84</v>
      </c>
      <c r="L24" s="111"/>
    </row>
    <row r="25" spans="1:15" s="112" customFormat="1" ht="15" customHeight="1">
      <c r="A25" s="85" t="s">
        <v>21</v>
      </c>
      <c r="B25" s="109">
        <v>-450</v>
      </c>
      <c r="C25" s="109">
        <v>-279</v>
      </c>
      <c r="D25" s="109">
        <v>-322</v>
      </c>
      <c r="E25" s="109">
        <v>-321</v>
      </c>
      <c r="F25" s="110"/>
      <c r="G25" s="109">
        <v>-435</v>
      </c>
      <c r="H25" s="109">
        <v>-295</v>
      </c>
      <c r="I25" s="109">
        <v>-285</v>
      </c>
      <c r="J25" s="109">
        <v>-291</v>
      </c>
      <c r="K25" s="109">
        <v>-327</v>
      </c>
      <c r="L25" s="111"/>
      <c r="O25" s="122"/>
    </row>
    <row r="26" spans="1:15" s="112" customFormat="1" ht="15" customHeight="1">
      <c r="A26" s="85" t="s">
        <v>22</v>
      </c>
      <c r="B26" s="109">
        <v>-49</v>
      </c>
      <c r="C26" s="109">
        <v>4</v>
      </c>
      <c r="D26" s="109">
        <v>-20</v>
      </c>
      <c r="E26" s="109">
        <v>-2</v>
      </c>
      <c r="F26" s="110"/>
      <c r="G26" s="109">
        <v>-7</v>
      </c>
      <c r="H26" s="109">
        <v>-5</v>
      </c>
      <c r="I26" s="109">
        <v>-2</v>
      </c>
      <c r="J26" s="109">
        <v>3</v>
      </c>
      <c r="K26" s="109">
        <v>-3</v>
      </c>
      <c r="L26" s="111"/>
      <c r="O26" s="122"/>
    </row>
    <row r="27" spans="1:12" s="112" customFormat="1" ht="15" customHeight="1">
      <c r="A27" s="114" t="s">
        <v>44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11"/>
    </row>
    <row r="28" spans="1:12" s="112" customFormat="1" ht="9.75" customHeight="1">
      <c r="A28" s="114" t="s">
        <v>45</v>
      </c>
      <c r="B28" s="109">
        <v>39</v>
      </c>
      <c r="C28" s="109">
        <v>-1</v>
      </c>
      <c r="D28" s="109">
        <v>8</v>
      </c>
      <c r="E28" s="109">
        <v>35</v>
      </c>
      <c r="F28" s="110"/>
      <c r="G28" s="109">
        <v>95</v>
      </c>
      <c r="H28" s="109">
        <v>3</v>
      </c>
      <c r="I28" s="109">
        <v>66</v>
      </c>
      <c r="J28" s="109">
        <v>4</v>
      </c>
      <c r="K28" s="109">
        <v>42</v>
      </c>
      <c r="L28" s="111"/>
    </row>
    <row r="29" spans="1:12" s="118" customFormat="1" ht="15" customHeight="1">
      <c r="A29" s="121" t="s">
        <v>25</v>
      </c>
      <c r="B29" s="116">
        <v>960</v>
      </c>
      <c r="C29" s="116">
        <v>1833</v>
      </c>
      <c r="D29" s="116">
        <v>2154</v>
      </c>
      <c r="E29" s="116">
        <v>1911</v>
      </c>
      <c r="F29" s="116"/>
      <c r="G29" s="116">
        <v>1665</v>
      </c>
      <c r="H29" s="116">
        <v>1620</v>
      </c>
      <c r="I29" s="116">
        <v>1761</v>
      </c>
      <c r="J29" s="116">
        <v>1756</v>
      </c>
      <c r="K29" s="116">
        <v>1701</v>
      </c>
      <c r="L29" s="117"/>
    </row>
    <row r="30" spans="1:12" s="112" customFormat="1" ht="15" customHeight="1">
      <c r="A30" s="114" t="s">
        <v>26</v>
      </c>
      <c r="B30" s="109">
        <v>-724</v>
      </c>
      <c r="C30" s="109">
        <v>-543</v>
      </c>
      <c r="D30" s="109">
        <v>-726</v>
      </c>
      <c r="E30" s="109">
        <v>-679</v>
      </c>
      <c r="F30" s="110"/>
      <c r="G30" s="109">
        <v>-309</v>
      </c>
      <c r="H30" s="109">
        <v>-520</v>
      </c>
      <c r="I30" s="109">
        <v>-576</v>
      </c>
      <c r="J30" s="109">
        <v>-628</v>
      </c>
      <c r="K30" s="109">
        <v>-508</v>
      </c>
      <c r="L30" s="111"/>
    </row>
    <row r="31" spans="1:12" s="112" customFormat="1" ht="15" customHeight="1">
      <c r="A31" s="114" t="s">
        <v>27</v>
      </c>
      <c r="B31" s="109">
        <v>-126</v>
      </c>
      <c r="C31" s="109">
        <v>-401</v>
      </c>
      <c r="D31" s="109">
        <v>-66</v>
      </c>
      <c r="E31" s="109">
        <v>-14</v>
      </c>
      <c r="F31" s="110"/>
      <c r="G31" s="109">
        <v>-562</v>
      </c>
      <c r="H31" s="109">
        <v>0</v>
      </c>
      <c r="I31" s="109">
        <v>0</v>
      </c>
      <c r="J31" s="109">
        <v>0</v>
      </c>
      <c r="K31" s="109">
        <v>-141</v>
      </c>
      <c r="L31" s="111"/>
    </row>
    <row r="32" spans="1:12" s="112" customFormat="1" ht="15" customHeight="1">
      <c r="A32" s="114" t="s">
        <v>46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1"/>
    </row>
    <row r="33" spans="1:12" s="112" customFormat="1" ht="12" customHeight="1">
      <c r="A33" s="114" t="s">
        <v>47</v>
      </c>
      <c r="B33" s="109">
        <v>290</v>
      </c>
      <c r="C33" s="109">
        <v>-100</v>
      </c>
      <c r="D33" s="109">
        <v>-100</v>
      </c>
      <c r="E33" s="109">
        <v>-100</v>
      </c>
      <c r="F33" s="109"/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11"/>
    </row>
    <row r="34" spans="1:12" s="112" customFormat="1" ht="15" customHeight="1">
      <c r="A34" s="114" t="s">
        <v>48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1"/>
    </row>
    <row r="35" spans="1:12" s="112" customFormat="1" ht="9.75" customHeight="1">
      <c r="A35" s="114" t="s">
        <v>49</v>
      </c>
      <c r="B35" s="109">
        <v>-1</v>
      </c>
      <c r="C35" s="109">
        <v>744</v>
      </c>
      <c r="D35" s="109">
        <v>129</v>
      </c>
      <c r="E35" s="109">
        <v>2918</v>
      </c>
      <c r="F35" s="110"/>
      <c r="G35" s="109">
        <v>142</v>
      </c>
      <c r="H35" s="109">
        <v>151</v>
      </c>
      <c r="I35" s="109">
        <v>208</v>
      </c>
      <c r="J35" s="109">
        <v>173</v>
      </c>
      <c r="K35" s="109">
        <v>169</v>
      </c>
      <c r="L35" s="111"/>
    </row>
    <row r="36" spans="1:12" s="112" customFormat="1" ht="15" customHeight="1">
      <c r="A36" s="114" t="s">
        <v>31</v>
      </c>
      <c r="B36" s="109">
        <v>-4</v>
      </c>
      <c r="C36" s="109">
        <v>-37</v>
      </c>
      <c r="D36" s="109">
        <v>-34</v>
      </c>
      <c r="E36" s="109">
        <v>-34</v>
      </c>
      <c r="F36" s="110"/>
      <c r="G36" s="109">
        <v>-40</v>
      </c>
      <c r="H36" s="109">
        <v>-56</v>
      </c>
      <c r="I36" s="109">
        <v>-47</v>
      </c>
      <c r="J36" s="109">
        <v>-31</v>
      </c>
      <c r="K36" s="109">
        <v>-44</v>
      </c>
      <c r="L36" s="111"/>
    </row>
    <row r="37" spans="1:12" s="112" customFormat="1" ht="4.5" customHeight="1">
      <c r="A37" s="114"/>
      <c r="B37" s="43"/>
      <c r="C37" s="43"/>
      <c r="D37" s="43"/>
      <c r="E37" s="43"/>
      <c r="F37" s="43"/>
      <c r="G37" s="43"/>
      <c r="H37" s="43"/>
      <c r="I37" s="43"/>
      <c r="J37" s="43"/>
      <c r="K37" s="43" t="s">
        <v>33</v>
      </c>
      <c r="L37" s="123"/>
    </row>
    <row r="38" spans="1:12" s="125" customFormat="1" ht="15" customHeight="1">
      <c r="A38" s="60" t="s">
        <v>32</v>
      </c>
      <c r="B38" s="62">
        <v>395</v>
      </c>
      <c r="C38" s="62">
        <v>1496</v>
      </c>
      <c r="D38" s="62">
        <v>1357</v>
      </c>
      <c r="E38" s="62">
        <v>4002</v>
      </c>
      <c r="F38" s="62"/>
      <c r="G38" s="62">
        <v>896</v>
      </c>
      <c r="H38" s="62">
        <v>1195</v>
      </c>
      <c r="I38" s="62">
        <v>1346</v>
      </c>
      <c r="J38" s="62">
        <v>1270</v>
      </c>
      <c r="K38" s="62">
        <v>1177</v>
      </c>
      <c r="L38" s="124"/>
    </row>
    <row r="39" spans="1:12" ht="27" customHeight="1">
      <c r="A39" s="309" t="s">
        <v>52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124"/>
    </row>
    <row r="40" spans="1:12" ht="16.5" customHeight="1">
      <c r="A40" s="309" t="s">
        <v>58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124"/>
    </row>
    <row r="41" spans="4:12" ht="1.5" customHeight="1">
      <c r="D41" s="126"/>
      <c r="E41" s="126"/>
      <c r="F41" s="127"/>
      <c r="G41" s="126"/>
      <c r="H41" s="126"/>
      <c r="I41" s="126"/>
      <c r="J41" s="126"/>
      <c r="K41" s="126"/>
      <c r="L41" s="126"/>
    </row>
  </sheetData>
  <mergeCells count="4">
    <mergeCell ref="B8:E8"/>
    <mergeCell ref="A39:K39"/>
    <mergeCell ref="A40:K40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2:R51"/>
  <sheetViews>
    <sheetView showGridLines="0" zoomScale="120" zoomScaleNormal="120" workbookViewId="0" topLeftCell="A7">
      <selection activeCell="B25" sqref="B25:C25"/>
    </sheetView>
  </sheetViews>
  <sheetFormatPr defaultColWidth="9.140625" defaultRowHeight="12.75"/>
  <cols>
    <col min="1" max="1" width="40.7109375" style="89" customWidth="1"/>
    <col min="2" max="3" width="11.7109375" style="89" customWidth="1"/>
    <col min="4" max="4" width="1.7109375" style="89" customWidth="1"/>
    <col min="5" max="5" width="10.28125" style="89" customWidth="1"/>
    <col min="6" max="6" width="7.7109375" style="124" customWidth="1"/>
    <col min="7" max="7" width="0.2890625" style="136" customWidth="1"/>
    <col min="8" max="8" width="10.7109375" style="89" customWidth="1"/>
    <col min="9" max="9" width="10.7109375" style="175" customWidth="1"/>
    <col min="10" max="10" width="9.7109375" style="89" hidden="1" customWidth="1"/>
    <col min="11" max="11" width="6.7109375" style="124" hidden="1" customWidth="1"/>
    <col min="12" max="16384" width="9.140625" style="89" customWidth="1"/>
  </cols>
  <sheetData>
    <row r="2" spans="1:5" ht="27">
      <c r="A2" s="307" t="s">
        <v>110</v>
      </c>
      <c r="B2" s="307"/>
      <c r="C2" s="307"/>
      <c r="D2" s="307"/>
      <c r="E2" s="307"/>
    </row>
    <row r="3" spans="1:9" ht="12.75">
      <c r="A3" s="93"/>
      <c r="C3" s="93"/>
      <c r="H3" s="93"/>
      <c r="I3" s="137"/>
    </row>
    <row r="4" spans="1:9" ht="12.75">
      <c r="A4" s="93"/>
      <c r="C4" s="93"/>
      <c r="H4" s="93"/>
      <c r="I4" s="137"/>
    </row>
    <row r="5" spans="1:11" ht="19.5" customHeight="1">
      <c r="A5" s="302" t="s">
        <v>144</v>
      </c>
      <c r="C5" s="138"/>
      <c r="D5" s="138"/>
      <c r="E5" s="138"/>
      <c r="F5" s="139"/>
      <c r="G5" s="140"/>
      <c r="H5" s="141"/>
      <c r="I5" s="138"/>
      <c r="J5" s="138"/>
      <c r="K5" s="139"/>
    </row>
    <row r="6" spans="1:11" ht="15">
      <c r="A6" s="142"/>
      <c r="B6" s="143"/>
      <c r="C6" s="99"/>
      <c r="D6" s="99"/>
      <c r="E6" s="99"/>
      <c r="F6" s="139"/>
      <c r="G6" s="140"/>
      <c r="H6" s="99"/>
      <c r="I6" s="144"/>
      <c r="J6" s="99"/>
      <c r="K6" s="139"/>
    </row>
    <row r="7" spans="1:9" s="112" customFormat="1" ht="12" customHeight="1">
      <c r="A7" s="145"/>
      <c r="B7" s="146"/>
      <c r="C7" s="113"/>
      <c r="D7" s="113"/>
      <c r="G7" s="147"/>
      <c r="H7" s="23" t="s">
        <v>0</v>
      </c>
      <c r="I7" s="148"/>
    </row>
    <row r="8" spans="1:11" s="125" customFormat="1" ht="12" customHeight="1">
      <c r="A8" s="313" t="s">
        <v>59</v>
      </c>
      <c r="B8" s="32" t="s">
        <v>60</v>
      </c>
      <c r="C8" s="32" t="s">
        <v>61</v>
      </c>
      <c r="D8" s="149"/>
      <c r="E8" s="311" t="s">
        <v>3</v>
      </c>
      <c r="F8" s="311"/>
      <c r="G8" s="150"/>
      <c r="H8" s="32" t="s">
        <v>98</v>
      </c>
      <c r="I8" s="33"/>
      <c r="J8" s="311"/>
      <c r="K8" s="311"/>
    </row>
    <row r="9" spans="1:11" s="125" customFormat="1" ht="12" customHeight="1">
      <c r="A9" s="317"/>
      <c r="B9" s="151"/>
      <c r="C9" s="35" t="s">
        <v>99</v>
      </c>
      <c r="D9" s="152"/>
      <c r="E9" s="153" t="s">
        <v>4</v>
      </c>
      <c r="F9" s="154" t="s">
        <v>5</v>
      </c>
      <c r="G9" s="155"/>
      <c r="H9" s="40"/>
      <c r="I9" s="41"/>
      <c r="J9" s="153"/>
      <c r="K9" s="154"/>
    </row>
    <row r="10" spans="1:13" s="48" customFormat="1" ht="15" customHeight="1">
      <c r="A10" s="42" t="s">
        <v>62</v>
      </c>
      <c r="B10" s="43">
        <v>52759</v>
      </c>
      <c r="C10" s="43">
        <v>66216</v>
      </c>
      <c r="D10" s="43"/>
      <c r="E10" s="43">
        <v>-13457</v>
      </c>
      <c r="F10" s="44">
        <v>-20.322882686963876</v>
      </c>
      <c r="G10" s="156"/>
      <c r="H10" s="43">
        <v>46328</v>
      </c>
      <c r="I10" s="46"/>
      <c r="J10" s="157"/>
      <c r="K10" s="158"/>
      <c r="L10" s="46"/>
      <c r="M10" s="46"/>
    </row>
    <row r="11" spans="1:13" s="48" customFormat="1" ht="15" customHeight="1">
      <c r="A11" s="42" t="s">
        <v>63</v>
      </c>
      <c r="B11" s="43">
        <v>19998</v>
      </c>
      <c r="C11" s="43">
        <v>20685</v>
      </c>
      <c r="D11" s="43"/>
      <c r="E11" s="43">
        <v>-687</v>
      </c>
      <c r="F11" s="44">
        <v>-3.3212472806381435</v>
      </c>
      <c r="G11" s="156"/>
      <c r="H11" s="43">
        <v>0</v>
      </c>
      <c r="I11" s="46"/>
      <c r="J11" s="157"/>
      <c r="K11" s="158"/>
      <c r="L11" s="46"/>
      <c r="M11" s="46"/>
    </row>
    <row r="12" spans="1:13" s="48" customFormat="1" ht="15" customHeight="1">
      <c r="A12" s="42" t="s">
        <v>64</v>
      </c>
      <c r="B12" s="43">
        <v>36914</v>
      </c>
      <c r="C12" s="43">
        <v>41096</v>
      </c>
      <c r="D12" s="43"/>
      <c r="E12" s="43">
        <v>-4182</v>
      </c>
      <c r="F12" s="44">
        <v>-10.17617286353903</v>
      </c>
      <c r="G12" s="156"/>
      <c r="H12" s="43">
        <v>5518</v>
      </c>
      <c r="I12" s="46"/>
      <c r="J12" s="157"/>
      <c r="K12" s="158"/>
      <c r="L12" s="46"/>
      <c r="M12" s="46"/>
    </row>
    <row r="13" spans="1:13" s="48" customFormat="1" ht="15" customHeight="1">
      <c r="A13" s="42" t="s">
        <v>65</v>
      </c>
      <c r="B13" s="43">
        <v>5923</v>
      </c>
      <c r="C13" s="43">
        <v>5951</v>
      </c>
      <c r="D13" s="43"/>
      <c r="E13" s="43">
        <v>-28</v>
      </c>
      <c r="F13" s="44">
        <v>-0.4705091581246849</v>
      </c>
      <c r="G13" s="156"/>
      <c r="H13" s="43">
        <v>2823</v>
      </c>
      <c r="I13" s="46"/>
      <c r="J13" s="157"/>
      <c r="K13" s="158"/>
      <c r="L13" s="46"/>
      <c r="M13" s="46"/>
    </row>
    <row r="14" spans="1:13" s="48" customFormat="1" ht="15" customHeight="1">
      <c r="A14" s="42" t="s">
        <v>66</v>
      </c>
      <c r="B14" s="43">
        <v>62831</v>
      </c>
      <c r="C14" s="43">
        <v>56241</v>
      </c>
      <c r="D14" s="43"/>
      <c r="E14" s="43">
        <v>6590</v>
      </c>
      <c r="F14" s="44">
        <v>11.717430344410662</v>
      </c>
      <c r="G14" s="156"/>
      <c r="H14" s="43">
        <v>30363</v>
      </c>
      <c r="I14" s="46"/>
      <c r="J14" s="157"/>
      <c r="K14" s="158"/>
      <c r="L14" s="46"/>
      <c r="M14" s="46"/>
    </row>
    <row r="15" spans="1:13" s="48" customFormat="1" ht="15" customHeight="1">
      <c r="A15" s="42" t="s">
        <v>67</v>
      </c>
      <c r="B15" s="43">
        <v>335273</v>
      </c>
      <c r="C15" s="43">
        <v>321271</v>
      </c>
      <c r="D15" s="43"/>
      <c r="E15" s="43">
        <v>14002</v>
      </c>
      <c r="F15" s="44">
        <v>4.358314320309023</v>
      </c>
      <c r="G15" s="156"/>
      <c r="H15" s="43">
        <v>190830</v>
      </c>
      <c r="I15" s="46"/>
      <c r="J15" s="157"/>
      <c r="K15" s="158"/>
      <c r="L15" s="46"/>
      <c r="M15" s="46"/>
    </row>
    <row r="16" spans="1:13" s="48" customFormat="1" ht="15" customHeight="1">
      <c r="A16" s="42" t="s">
        <v>68</v>
      </c>
      <c r="B16" s="43">
        <v>3522</v>
      </c>
      <c r="C16" s="43">
        <v>3106</v>
      </c>
      <c r="D16" s="43"/>
      <c r="E16" s="43">
        <v>416</v>
      </c>
      <c r="F16" s="44">
        <v>13.39343206696716</v>
      </c>
      <c r="G16" s="156"/>
      <c r="H16" s="43">
        <v>2183</v>
      </c>
      <c r="I16" s="46"/>
      <c r="J16" s="157"/>
      <c r="K16" s="158"/>
      <c r="L16" s="46"/>
      <c r="M16" s="46"/>
    </row>
    <row r="17" spans="1:13" s="48" customFormat="1" ht="15" customHeight="1">
      <c r="A17" s="42" t="s">
        <v>69</v>
      </c>
      <c r="B17" s="43">
        <v>30905</v>
      </c>
      <c r="C17" s="43">
        <v>9236</v>
      </c>
      <c r="D17" s="43"/>
      <c r="E17" s="43">
        <v>21669</v>
      </c>
      <c r="F17" s="44" t="s">
        <v>33</v>
      </c>
      <c r="G17" s="156"/>
      <c r="H17" s="43">
        <v>4309</v>
      </c>
      <c r="I17" s="46"/>
      <c r="J17" s="157"/>
      <c r="K17" s="158"/>
      <c r="L17" s="46"/>
      <c r="M17" s="46"/>
    </row>
    <row r="18" spans="1:13" s="48" customFormat="1" ht="15" customHeight="1">
      <c r="A18" s="42" t="s">
        <v>70</v>
      </c>
      <c r="B18" s="43">
        <v>3639</v>
      </c>
      <c r="C18" s="43">
        <v>4964</v>
      </c>
      <c r="D18" s="43"/>
      <c r="E18" s="43">
        <v>-1325</v>
      </c>
      <c r="F18" s="44">
        <v>-26.69218372280419</v>
      </c>
      <c r="G18" s="156"/>
      <c r="H18" s="43">
        <v>2502</v>
      </c>
      <c r="I18" s="46"/>
      <c r="J18" s="157"/>
      <c r="K18" s="158"/>
      <c r="L18" s="46"/>
      <c r="M18" s="46"/>
    </row>
    <row r="19" spans="1:13" s="48" customFormat="1" ht="15" customHeight="1">
      <c r="A19" s="159" t="s">
        <v>71</v>
      </c>
      <c r="B19" s="43"/>
      <c r="C19" s="43"/>
      <c r="D19" s="43"/>
      <c r="E19" s="43"/>
      <c r="F19" s="158"/>
      <c r="G19" s="156"/>
      <c r="H19" s="43"/>
      <c r="I19" s="46"/>
      <c r="J19" s="157"/>
      <c r="K19" s="158"/>
      <c r="L19" s="46"/>
      <c r="M19" s="46"/>
    </row>
    <row r="20" spans="1:13" s="48" customFormat="1" ht="12" customHeight="1">
      <c r="A20" s="159" t="s">
        <v>72</v>
      </c>
      <c r="B20" s="43">
        <v>4222</v>
      </c>
      <c r="C20" s="43">
        <v>32458</v>
      </c>
      <c r="D20" s="43"/>
      <c r="E20" s="43">
        <v>-28236</v>
      </c>
      <c r="F20" s="44">
        <v>-86.99242097479821</v>
      </c>
      <c r="G20" s="156"/>
      <c r="H20" s="43">
        <v>69</v>
      </c>
      <c r="I20" s="46"/>
      <c r="J20" s="157"/>
      <c r="K20" s="158"/>
      <c r="L20" s="46"/>
      <c r="M20" s="46"/>
    </row>
    <row r="21" spans="1:13" s="48" customFormat="1" ht="15" customHeight="1">
      <c r="A21" s="42" t="s">
        <v>73</v>
      </c>
      <c r="B21" s="43">
        <v>16916</v>
      </c>
      <c r="C21" s="43">
        <v>14288</v>
      </c>
      <c r="D21" s="43"/>
      <c r="E21" s="43">
        <v>2628</v>
      </c>
      <c r="F21" s="44">
        <v>18.393057110862262</v>
      </c>
      <c r="G21" s="156"/>
      <c r="H21" s="43">
        <v>6856</v>
      </c>
      <c r="I21" s="46"/>
      <c r="J21" s="157"/>
      <c r="K21" s="158"/>
      <c r="L21" s="46"/>
      <c r="M21" s="46"/>
    </row>
    <row r="22" spans="1:13" s="48" customFormat="1" ht="4.5" customHeight="1">
      <c r="A22" s="42"/>
      <c r="B22" s="160"/>
      <c r="C22" s="157"/>
      <c r="D22" s="157"/>
      <c r="E22" s="160"/>
      <c r="F22" s="158"/>
      <c r="G22" s="156"/>
      <c r="H22" s="160"/>
      <c r="I22" s="46"/>
      <c r="J22" s="157"/>
      <c r="K22" s="158"/>
      <c r="L22" s="46"/>
      <c r="M22" s="46"/>
    </row>
    <row r="23" spans="1:13" s="125" customFormat="1" ht="15" customHeight="1">
      <c r="A23" s="60" t="s">
        <v>74</v>
      </c>
      <c r="B23" s="62">
        <v>572902</v>
      </c>
      <c r="C23" s="62">
        <v>575512</v>
      </c>
      <c r="D23" s="62"/>
      <c r="E23" s="62">
        <v>-2610</v>
      </c>
      <c r="F23" s="161">
        <v>-0.4535092230917861</v>
      </c>
      <c r="G23" s="162"/>
      <c r="H23" s="62">
        <v>291781</v>
      </c>
      <c r="I23" s="46"/>
      <c r="J23" s="157"/>
      <c r="K23" s="158"/>
      <c r="L23" s="46"/>
      <c r="M23" s="46"/>
    </row>
    <row r="24" spans="1:11" s="48" customFormat="1" ht="19.5" customHeight="1">
      <c r="A24" s="50"/>
      <c r="B24" s="163"/>
      <c r="C24" s="82"/>
      <c r="D24" s="82"/>
      <c r="E24" s="82"/>
      <c r="F24" s="164"/>
      <c r="G24" s="165"/>
      <c r="H24" s="82"/>
      <c r="I24" s="166"/>
      <c r="J24" s="82"/>
      <c r="K24" s="164"/>
    </row>
    <row r="25" spans="1:11" s="48" customFormat="1" ht="12" customHeight="1">
      <c r="A25" s="313" t="s">
        <v>75</v>
      </c>
      <c r="B25" s="32" t="str">
        <f>+B8</f>
        <v>31.12.2007</v>
      </c>
      <c r="C25" s="32" t="str">
        <f>+C8</f>
        <v>31.12.2006</v>
      </c>
      <c r="D25" s="32"/>
      <c r="E25" s="311" t="s">
        <v>3</v>
      </c>
      <c r="F25" s="311"/>
      <c r="G25" s="150"/>
      <c r="H25" s="32" t="s">
        <v>98</v>
      </c>
      <c r="I25" s="33"/>
      <c r="J25" s="311"/>
      <c r="K25" s="311"/>
    </row>
    <row r="26" spans="1:11" s="48" customFormat="1" ht="12" customHeight="1">
      <c r="A26" s="317"/>
      <c r="B26" s="151"/>
      <c r="C26" s="35" t="s">
        <v>99</v>
      </c>
      <c r="D26" s="167"/>
      <c r="E26" s="153" t="s">
        <v>4</v>
      </c>
      <c r="F26" s="154" t="s">
        <v>5</v>
      </c>
      <c r="G26" s="155"/>
      <c r="H26" s="40"/>
      <c r="I26" s="41"/>
      <c r="J26" s="153"/>
      <c r="K26" s="154"/>
    </row>
    <row r="27" spans="1:13" s="48" customFormat="1" ht="15" customHeight="1">
      <c r="A27" s="42" t="s">
        <v>76</v>
      </c>
      <c r="B27" s="43">
        <v>67688</v>
      </c>
      <c r="C27" s="43">
        <v>74745</v>
      </c>
      <c r="D27" s="43"/>
      <c r="E27" s="43">
        <v>-7057</v>
      </c>
      <c r="F27" s="44">
        <v>-9.44143420964613</v>
      </c>
      <c r="G27" s="156"/>
      <c r="H27" s="43">
        <v>39954</v>
      </c>
      <c r="I27" s="46"/>
      <c r="J27" s="157"/>
      <c r="K27" s="158"/>
      <c r="L27" s="46"/>
      <c r="M27" s="46"/>
    </row>
    <row r="28" spans="1:13" s="48" customFormat="1" ht="15" customHeight="1">
      <c r="A28" s="42" t="s">
        <v>77</v>
      </c>
      <c r="B28" s="43">
        <v>346483</v>
      </c>
      <c r="C28" s="43">
        <v>337090</v>
      </c>
      <c r="D28" s="46"/>
      <c r="E28" s="46">
        <v>9393</v>
      </c>
      <c r="F28" s="44">
        <v>2.786496187961672</v>
      </c>
      <c r="G28" s="156"/>
      <c r="H28" s="43">
        <v>202762</v>
      </c>
      <c r="I28" s="46"/>
      <c r="J28" s="157"/>
      <c r="K28" s="158"/>
      <c r="L28" s="46"/>
      <c r="M28" s="46"/>
    </row>
    <row r="29" spans="1:13" s="169" customFormat="1" ht="15" customHeight="1">
      <c r="A29" s="168" t="s">
        <v>78</v>
      </c>
      <c r="B29" s="43">
        <v>24608</v>
      </c>
      <c r="C29" s="43">
        <v>22043</v>
      </c>
      <c r="D29" s="46"/>
      <c r="E29" s="46">
        <v>2565</v>
      </c>
      <c r="F29" s="44">
        <v>11.636347139681531</v>
      </c>
      <c r="G29" s="156"/>
      <c r="H29" s="43">
        <v>15648</v>
      </c>
      <c r="I29" s="46"/>
      <c r="J29" s="157"/>
      <c r="K29" s="158"/>
      <c r="L29" s="46"/>
      <c r="M29" s="46"/>
    </row>
    <row r="30" spans="1:13" s="169" customFormat="1" ht="15" customHeight="1">
      <c r="A30" s="168" t="s">
        <v>79</v>
      </c>
      <c r="B30" s="43">
        <v>27270</v>
      </c>
      <c r="C30" s="43">
        <v>26157</v>
      </c>
      <c r="D30" s="46"/>
      <c r="E30" s="46">
        <v>1113</v>
      </c>
      <c r="F30" s="44">
        <v>4.255075123293956</v>
      </c>
      <c r="G30" s="156"/>
      <c r="H30" s="43">
        <v>0</v>
      </c>
      <c r="I30" s="46"/>
      <c r="J30" s="157"/>
      <c r="K30" s="158"/>
      <c r="L30" s="46"/>
      <c r="M30" s="46"/>
    </row>
    <row r="31" spans="1:13" s="48" customFormat="1" ht="15" customHeight="1">
      <c r="A31" s="42" t="s">
        <v>80</v>
      </c>
      <c r="B31" s="43">
        <v>3806</v>
      </c>
      <c r="C31" s="43">
        <v>2284</v>
      </c>
      <c r="D31" s="43"/>
      <c r="E31" s="43">
        <v>1522</v>
      </c>
      <c r="F31" s="44">
        <v>66.63747810858143</v>
      </c>
      <c r="G31" s="156"/>
      <c r="H31" s="43">
        <v>1474</v>
      </c>
      <c r="I31" s="46"/>
      <c r="J31" s="157"/>
      <c r="K31" s="158"/>
      <c r="L31" s="46"/>
      <c r="M31" s="46"/>
    </row>
    <row r="32" spans="1:13" s="48" customFormat="1" ht="15" customHeight="1">
      <c r="A32" s="159" t="s">
        <v>81</v>
      </c>
      <c r="B32" s="43">
        <v>3265</v>
      </c>
      <c r="C32" s="43">
        <v>31459</v>
      </c>
      <c r="D32" s="43"/>
      <c r="E32" s="43">
        <v>-28194</v>
      </c>
      <c r="F32" s="44">
        <v>-89.62141199656696</v>
      </c>
      <c r="G32" s="156"/>
      <c r="H32" s="43">
        <v>63</v>
      </c>
      <c r="I32" s="46"/>
      <c r="J32" s="157"/>
      <c r="K32" s="158"/>
      <c r="L32" s="46"/>
      <c r="M32" s="46"/>
    </row>
    <row r="33" spans="1:13" s="48" customFormat="1" ht="15" customHeight="1">
      <c r="A33" s="42" t="s">
        <v>82</v>
      </c>
      <c r="B33" s="43">
        <v>20181</v>
      </c>
      <c r="C33" s="43">
        <v>19521</v>
      </c>
      <c r="D33" s="43"/>
      <c r="E33" s="43">
        <v>660</v>
      </c>
      <c r="F33" s="44">
        <v>3.3809743353311816</v>
      </c>
      <c r="G33" s="156"/>
      <c r="H33" s="43">
        <v>9589</v>
      </c>
      <c r="I33" s="46"/>
      <c r="J33" s="157"/>
      <c r="K33" s="158"/>
      <c r="L33" s="46"/>
      <c r="M33" s="46"/>
    </row>
    <row r="34" spans="1:13" s="48" customFormat="1" ht="15" customHeight="1">
      <c r="A34" s="42" t="s">
        <v>83</v>
      </c>
      <c r="B34" s="43">
        <v>21571</v>
      </c>
      <c r="C34" s="43">
        <v>22540</v>
      </c>
      <c r="D34" s="43"/>
      <c r="E34" s="43">
        <v>-969</v>
      </c>
      <c r="F34" s="44">
        <v>-4.299023957409051</v>
      </c>
      <c r="G34" s="156"/>
      <c r="H34" s="43">
        <v>0</v>
      </c>
      <c r="I34" s="46"/>
      <c r="J34" s="157"/>
      <c r="K34" s="158"/>
      <c r="L34" s="46"/>
      <c r="M34" s="46"/>
    </row>
    <row r="35" spans="1:13" s="48" customFormat="1" ht="15" customHeight="1">
      <c r="A35" s="42" t="s">
        <v>84</v>
      </c>
      <c r="B35" s="43">
        <v>5681</v>
      </c>
      <c r="C35" s="43">
        <v>5971</v>
      </c>
      <c r="D35" s="43"/>
      <c r="E35" s="43">
        <v>-290</v>
      </c>
      <c r="F35" s="44">
        <v>-4.8568079048735555</v>
      </c>
      <c r="G35" s="156"/>
      <c r="H35" s="43">
        <v>3273</v>
      </c>
      <c r="I35" s="46"/>
      <c r="J35" s="157"/>
      <c r="K35" s="158"/>
      <c r="L35" s="46"/>
      <c r="M35" s="46"/>
    </row>
    <row r="36" spans="1:13" s="48" customFormat="1" ht="15" customHeight="1">
      <c r="A36" s="42" t="s">
        <v>85</v>
      </c>
      <c r="B36" s="43">
        <v>6647</v>
      </c>
      <c r="C36" s="43">
        <v>6646</v>
      </c>
      <c r="D36" s="43"/>
      <c r="E36" s="43">
        <v>1</v>
      </c>
      <c r="F36" s="44">
        <v>0</v>
      </c>
      <c r="G36" s="156"/>
      <c r="H36" s="43">
        <v>3613</v>
      </c>
      <c r="I36" s="46"/>
      <c r="J36" s="157"/>
      <c r="K36" s="158"/>
      <c r="L36" s="46"/>
      <c r="M36" s="46"/>
    </row>
    <row r="37" spans="1:13" s="48" customFormat="1" ht="15" customHeight="1">
      <c r="A37" s="42" t="s">
        <v>86</v>
      </c>
      <c r="B37" s="43">
        <v>36962</v>
      </c>
      <c r="C37" s="43">
        <v>19922</v>
      </c>
      <c r="D37" s="43"/>
      <c r="E37" s="43">
        <v>17040</v>
      </c>
      <c r="F37" s="44">
        <v>85.53358096576649</v>
      </c>
      <c r="G37" s="156"/>
      <c r="H37" s="43">
        <v>10785</v>
      </c>
      <c r="I37" s="46"/>
      <c r="J37" s="157"/>
      <c r="K37" s="158"/>
      <c r="L37" s="46"/>
      <c r="M37" s="46"/>
    </row>
    <row r="38" spans="1:13" s="48" customFormat="1" ht="15" customHeight="1">
      <c r="A38" s="42" t="s">
        <v>87</v>
      </c>
      <c r="B38" s="43">
        <v>699</v>
      </c>
      <c r="C38" s="43">
        <v>1209</v>
      </c>
      <c r="D38" s="43"/>
      <c r="E38" s="43">
        <v>-510</v>
      </c>
      <c r="F38" s="44">
        <v>-42.18362282878412</v>
      </c>
      <c r="G38" s="156"/>
      <c r="H38" s="43">
        <v>1209</v>
      </c>
      <c r="I38" s="46"/>
      <c r="J38" s="157"/>
      <c r="K38" s="158"/>
      <c r="L38" s="46"/>
      <c r="M38" s="46"/>
    </row>
    <row r="39" spans="1:13" s="48" customFormat="1" ht="15" customHeight="1">
      <c r="A39" s="42" t="s">
        <v>88</v>
      </c>
      <c r="B39" s="43">
        <v>791</v>
      </c>
      <c r="C39" s="43">
        <v>1218</v>
      </c>
      <c r="D39" s="43"/>
      <c r="E39" s="43">
        <v>-427</v>
      </c>
      <c r="F39" s="44">
        <v>-35.05747126436781</v>
      </c>
      <c r="G39" s="156"/>
      <c r="H39" s="43">
        <v>852</v>
      </c>
      <c r="I39" s="46"/>
      <c r="J39" s="157"/>
      <c r="K39" s="158"/>
      <c r="L39" s="46"/>
      <c r="M39" s="46"/>
    </row>
    <row r="40" spans="1:13" s="48" customFormat="1" ht="15" customHeight="1">
      <c r="A40" s="42" t="s">
        <v>89</v>
      </c>
      <c r="B40" s="43">
        <v>7250</v>
      </c>
      <c r="C40" s="43">
        <v>4707</v>
      </c>
      <c r="D40" s="43"/>
      <c r="E40" s="43">
        <v>2543</v>
      </c>
      <c r="F40" s="44">
        <v>54.025918844274486</v>
      </c>
      <c r="G40" s="156"/>
      <c r="H40" s="43">
        <v>2559</v>
      </c>
      <c r="I40" s="46"/>
      <c r="J40" s="157"/>
      <c r="K40" s="158"/>
      <c r="L40" s="46"/>
      <c r="M40" s="46"/>
    </row>
    <row r="41" spans="1:13" s="48" customFormat="1" ht="4.5" customHeight="1">
      <c r="A41" s="42"/>
      <c r="B41" s="160"/>
      <c r="C41" s="157"/>
      <c r="D41" s="157"/>
      <c r="E41" s="160"/>
      <c r="F41" s="158"/>
      <c r="G41" s="156"/>
      <c r="H41" s="160"/>
      <c r="I41" s="46"/>
      <c r="J41" s="157"/>
      <c r="K41" s="158"/>
      <c r="L41" s="46"/>
      <c r="M41" s="46"/>
    </row>
    <row r="42" spans="1:13" s="125" customFormat="1" ht="15" customHeight="1">
      <c r="A42" s="60" t="s">
        <v>90</v>
      </c>
      <c r="B42" s="62">
        <v>572902</v>
      </c>
      <c r="C42" s="62">
        <v>575512</v>
      </c>
      <c r="D42" s="62"/>
      <c r="E42" s="62">
        <v>-2610</v>
      </c>
      <c r="F42" s="161">
        <v>-0.4535092230917861</v>
      </c>
      <c r="G42" s="162"/>
      <c r="H42" s="62">
        <v>291781</v>
      </c>
      <c r="I42" s="46"/>
      <c r="J42" s="157"/>
      <c r="K42" s="158"/>
      <c r="L42" s="46"/>
      <c r="M42" s="46"/>
    </row>
    <row r="43" spans="1:11" s="139" customFormat="1" ht="27.75" customHeight="1">
      <c r="A43" s="318" t="s">
        <v>100</v>
      </c>
      <c r="B43" s="319"/>
      <c r="C43" s="319"/>
      <c r="D43" s="319"/>
      <c r="E43" s="319"/>
      <c r="F43" s="319"/>
      <c r="G43" s="319"/>
      <c r="H43" s="319"/>
      <c r="I43" s="170"/>
      <c r="J43" s="171"/>
      <c r="K43" s="171"/>
    </row>
    <row r="44" spans="1:11" ht="15.75" customHeight="1">
      <c r="A44" s="172" t="s">
        <v>101</v>
      </c>
      <c r="B44" s="99"/>
      <c r="C44" s="99"/>
      <c r="D44" s="99"/>
      <c r="E44" s="99"/>
      <c r="F44" s="139"/>
      <c r="G44" s="140"/>
      <c r="H44" s="99"/>
      <c r="I44" s="144"/>
      <c r="J44" s="99"/>
      <c r="K44" s="139"/>
    </row>
    <row r="45" spans="1:18" s="8" customFormat="1" ht="15.75" customHeight="1">
      <c r="A45" s="77"/>
      <c r="B45" s="77"/>
      <c r="C45" s="77"/>
      <c r="D45" s="77"/>
      <c r="E45" s="77"/>
      <c r="F45" s="77"/>
      <c r="G45" s="77"/>
      <c r="H45" s="77"/>
      <c r="I45" s="78"/>
      <c r="J45" s="77"/>
      <c r="K45" s="77"/>
      <c r="L45" s="77"/>
      <c r="M45" s="173"/>
      <c r="N45" s="174"/>
      <c r="O45" s="174"/>
      <c r="P45" s="174"/>
      <c r="Q45" s="174"/>
      <c r="R45" s="174"/>
    </row>
    <row r="46" spans="1:11" ht="15">
      <c r="A46" s="128"/>
      <c r="C46" s="138"/>
      <c r="D46" s="138"/>
      <c r="E46" s="138"/>
      <c r="F46" s="139"/>
      <c r="G46" s="140"/>
      <c r="H46" s="138"/>
      <c r="I46" s="138"/>
      <c r="J46" s="138"/>
      <c r="K46" s="139"/>
    </row>
    <row r="47" spans="10:13" ht="12.75">
      <c r="J47" s="175"/>
      <c r="K47" s="136"/>
      <c r="L47" s="175"/>
      <c r="M47" s="175"/>
    </row>
    <row r="48" spans="10:13" ht="12.75">
      <c r="J48" s="175"/>
      <c r="K48" s="136"/>
      <c r="L48" s="175"/>
      <c r="M48" s="175"/>
    </row>
    <row r="49" spans="10:13" ht="12.75">
      <c r="J49" s="175"/>
      <c r="K49" s="136"/>
      <c r="L49" s="175"/>
      <c r="M49" s="175"/>
    </row>
    <row r="50" spans="10:13" ht="12.75">
      <c r="J50" s="175"/>
      <c r="K50" s="136"/>
      <c r="L50" s="175"/>
      <c r="M50" s="175"/>
    </row>
    <row r="51" spans="10:13" ht="12.75">
      <c r="J51" s="175"/>
      <c r="K51" s="136"/>
      <c r="L51" s="175"/>
      <c r="M51" s="175"/>
    </row>
  </sheetData>
  <mergeCells count="8">
    <mergeCell ref="A2:E2"/>
    <mergeCell ref="E8:F8"/>
    <mergeCell ref="A8:A9"/>
    <mergeCell ref="J8:K8"/>
    <mergeCell ref="J25:K25"/>
    <mergeCell ref="A25:A26"/>
    <mergeCell ref="E25:F25"/>
    <mergeCell ref="A43:H43"/>
  </mergeCells>
  <printOptions/>
  <pageMargins left="0.75" right="0.75" top="1" bottom="1" header="0.5" footer="0.5"/>
  <pageSetup fitToHeight="1" fitToWidth="1" horizontalDpi="600" verticalDpi="600" orientation="portrait" paperSize="9" scale="82" r:id="rId2"/>
  <rowBreaks count="1" manualBreakCount="1">
    <brk id="45" max="255" man="1"/>
  </rowBreaks>
  <colBreaks count="1" manualBreakCount="1">
    <brk id="11" max="65535" man="1"/>
  </colBreaks>
  <ignoredErrors>
    <ignoredError sqref="B25:C2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2:Q47"/>
  <sheetViews>
    <sheetView showGridLines="0" zoomScale="120" zoomScaleNormal="120" workbookViewId="0" topLeftCell="A3">
      <selection activeCell="A6" sqref="A6"/>
    </sheetView>
  </sheetViews>
  <sheetFormatPr defaultColWidth="9.140625" defaultRowHeight="12.75"/>
  <cols>
    <col min="1" max="1" width="33.7109375" style="89" customWidth="1"/>
    <col min="2" max="2" width="7.7109375" style="89" customWidth="1"/>
    <col min="3" max="3" width="8.421875" style="89" customWidth="1"/>
    <col min="4" max="4" width="8.7109375" style="89" customWidth="1"/>
    <col min="5" max="5" width="8.28125" style="89" customWidth="1"/>
    <col min="6" max="6" width="1.7109375" style="99" customWidth="1"/>
    <col min="7" max="10" width="7.7109375" style="89" customWidth="1"/>
    <col min="11" max="11" width="2.421875" style="89" customWidth="1"/>
    <col min="12" max="16384" width="9.140625" style="89" customWidth="1"/>
  </cols>
  <sheetData>
    <row r="1" ht="9" customHeight="1" hidden="1"/>
    <row r="2" spans="1:5" ht="24.75" customHeight="1" hidden="1">
      <c r="A2" s="307"/>
      <c r="B2" s="307"/>
      <c r="C2" s="307"/>
      <c r="D2" s="307"/>
      <c r="E2" s="307"/>
    </row>
    <row r="3" spans="5:11" ht="12.75" customHeight="1">
      <c r="E3" s="90"/>
      <c r="F3" s="91"/>
      <c r="G3" s="90"/>
      <c r="H3" s="90"/>
      <c r="I3" s="90"/>
      <c r="J3" s="92"/>
      <c r="K3" s="92"/>
    </row>
    <row r="4" spans="1:5" ht="27">
      <c r="A4" s="307" t="s">
        <v>110</v>
      </c>
      <c r="B4" s="307"/>
      <c r="C4" s="307"/>
      <c r="D4" s="307"/>
      <c r="E4" s="307"/>
    </row>
    <row r="5" spans="1:5" ht="27">
      <c r="A5" s="300"/>
      <c r="B5" s="300"/>
      <c r="C5" s="300"/>
      <c r="D5" s="300"/>
      <c r="E5" s="300"/>
    </row>
    <row r="6" spans="1:11" ht="19.5" customHeight="1">
      <c r="A6" s="302" t="s">
        <v>145</v>
      </c>
      <c r="E6" s="95"/>
      <c r="F6" s="96"/>
      <c r="J6" s="179" t="s">
        <v>33</v>
      </c>
      <c r="K6" s="97"/>
    </row>
    <row r="7" spans="1:11" ht="12.75" customHeight="1">
      <c r="A7" s="98"/>
      <c r="J7" s="23"/>
      <c r="K7" s="23"/>
    </row>
    <row r="8" spans="1:11" s="99" customFormat="1" ht="9.75" customHeight="1">
      <c r="A8" s="20"/>
      <c r="B8" s="180"/>
      <c r="C8" s="180"/>
      <c r="D8" s="180"/>
      <c r="E8" s="100"/>
      <c r="F8" s="100"/>
      <c r="G8" s="101"/>
      <c r="H8" s="101"/>
      <c r="I8" s="101"/>
      <c r="J8" s="23" t="s">
        <v>0</v>
      </c>
      <c r="K8" s="97"/>
    </row>
    <row r="9" spans="1:11" s="104" customFormat="1" ht="12" customHeight="1">
      <c r="A9" s="313" t="s">
        <v>59</v>
      </c>
      <c r="B9" s="320" t="s">
        <v>91</v>
      </c>
      <c r="C9" s="321"/>
      <c r="D9" s="321"/>
      <c r="E9" s="321"/>
      <c r="F9" s="102"/>
      <c r="G9" s="181" t="s">
        <v>102</v>
      </c>
      <c r="H9" s="182"/>
      <c r="I9" s="182"/>
      <c r="J9" s="182"/>
      <c r="K9" s="97"/>
    </row>
    <row r="10" spans="1:11" s="107" customFormat="1" ht="26.25" customHeight="1">
      <c r="A10" s="314"/>
      <c r="B10" s="183" t="s">
        <v>92</v>
      </c>
      <c r="C10" s="183" t="s">
        <v>103</v>
      </c>
      <c r="D10" s="183" t="s">
        <v>104</v>
      </c>
      <c r="E10" s="183" t="s">
        <v>105</v>
      </c>
      <c r="F10" s="183"/>
      <c r="G10" s="183" t="s">
        <v>92</v>
      </c>
      <c r="H10" s="183" t="s">
        <v>93</v>
      </c>
      <c r="I10" s="183" t="s">
        <v>94</v>
      </c>
      <c r="J10" s="183" t="s">
        <v>95</v>
      </c>
      <c r="K10" s="97"/>
    </row>
    <row r="11" spans="1:11" s="112" customFormat="1" ht="12" customHeight="1">
      <c r="A11" s="85" t="s">
        <v>62</v>
      </c>
      <c r="B11" s="184">
        <v>52759</v>
      </c>
      <c r="C11" s="184">
        <v>63110</v>
      </c>
      <c r="D11" s="184">
        <v>81626</v>
      </c>
      <c r="E11" s="184">
        <v>77643</v>
      </c>
      <c r="F11" s="184"/>
      <c r="G11" s="184">
        <v>66216</v>
      </c>
      <c r="H11" s="184">
        <v>69648</v>
      </c>
      <c r="I11" s="184">
        <v>68863</v>
      </c>
      <c r="J11" s="184">
        <v>73587</v>
      </c>
      <c r="K11" s="111"/>
    </row>
    <row r="12" spans="1:11" s="112" customFormat="1" ht="12" customHeight="1">
      <c r="A12" s="85" t="s">
        <v>63</v>
      </c>
      <c r="B12" s="184">
        <v>19998</v>
      </c>
      <c r="C12" s="184">
        <v>20204</v>
      </c>
      <c r="D12" s="184">
        <v>20987</v>
      </c>
      <c r="E12" s="184">
        <v>21015</v>
      </c>
      <c r="F12" s="184"/>
      <c r="G12" s="184">
        <v>20685</v>
      </c>
      <c r="H12" s="184">
        <v>20476</v>
      </c>
      <c r="I12" s="184">
        <v>20030</v>
      </c>
      <c r="J12" s="184">
        <v>21376</v>
      </c>
      <c r="K12" s="111"/>
    </row>
    <row r="13" spans="1:11" s="112" customFormat="1" ht="12" customHeight="1">
      <c r="A13" s="85" t="s">
        <v>64</v>
      </c>
      <c r="B13" s="184">
        <v>36914</v>
      </c>
      <c r="C13" s="184">
        <v>39130</v>
      </c>
      <c r="D13" s="184">
        <v>40966</v>
      </c>
      <c r="E13" s="184">
        <v>41311</v>
      </c>
      <c r="F13" s="184"/>
      <c r="G13" s="184">
        <v>41096</v>
      </c>
      <c r="H13" s="184">
        <v>39232</v>
      </c>
      <c r="I13" s="184">
        <v>36344</v>
      </c>
      <c r="J13" s="184">
        <v>34565</v>
      </c>
      <c r="K13" s="111"/>
    </row>
    <row r="14" spans="1:11" s="112" customFormat="1" ht="12" customHeight="1">
      <c r="A14" s="85" t="s">
        <v>65</v>
      </c>
      <c r="B14" s="184">
        <v>5923</v>
      </c>
      <c r="C14" s="184">
        <v>5846</v>
      </c>
      <c r="D14" s="184">
        <v>5972</v>
      </c>
      <c r="E14" s="184">
        <v>5898</v>
      </c>
      <c r="F14" s="184"/>
      <c r="G14" s="184">
        <v>5951</v>
      </c>
      <c r="H14" s="184">
        <v>5448</v>
      </c>
      <c r="I14" s="184">
        <v>5450</v>
      </c>
      <c r="J14" s="184">
        <v>5345</v>
      </c>
      <c r="K14" s="111"/>
    </row>
    <row r="15" spans="1:11" s="112" customFormat="1" ht="12" customHeight="1">
      <c r="A15" s="85" t="s">
        <v>66</v>
      </c>
      <c r="B15" s="184">
        <v>62831</v>
      </c>
      <c r="C15" s="184">
        <v>64005</v>
      </c>
      <c r="D15" s="184">
        <v>62825</v>
      </c>
      <c r="E15" s="184">
        <v>63346</v>
      </c>
      <c r="F15" s="184"/>
      <c r="G15" s="184">
        <v>56241</v>
      </c>
      <c r="H15" s="184">
        <v>59608</v>
      </c>
      <c r="I15" s="184">
        <v>58032</v>
      </c>
      <c r="J15" s="184">
        <v>61033</v>
      </c>
      <c r="K15" s="111"/>
    </row>
    <row r="16" spans="1:11" s="112" customFormat="1" ht="12" customHeight="1">
      <c r="A16" s="85" t="s">
        <v>67</v>
      </c>
      <c r="B16" s="184">
        <v>335273</v>
      </c>
      <c r="C16" s="184">
        <v>325314</v>
      </c>
      <c r="D16" s="184">
        <v>329292</v>
      </c>
      <c r="E16" s="184">
        <v>326582</v>
      </c>
      <c r="F16" s="184"/>
      <c r="G16" s="184">
        <v>321271</v>
      </c>
      <c r="H16" s="184">
        <v>307362</v>
      </c>
      <c r="I16" s="184">
        <v>301428</v>
      </c>
      <c r="J16" s="184">
        <v>298846</v>
      </c>
      <c r="K16" s="111"/>
    </row>
    <row r="17" spans="1:11" s="112" customFormat="1" ht="12" customHeight="1">
      <c r="A17" s="85" t="s">
        <v>68</v>
      </c>
      <c r="B17" s="184">
        <v>3522</v>
      </c>
      <c r="C17" s="184">
        <v>3153</v>
      </c>
      <c r="D17" s="184">
        <v>3063</v>
      </c>
      <c r="E17" s="184">
        <v>3043</v>
      </c>
      <c r="F17" s="184"/>
      <c r="G17" s="184">
        <v>3106</v>
      </c>
      <c r="H17" s="184">
        <v>3106</v>
      </c>
      <c r="I17" s="184">
        <v>3022</v>
      </c>
      <c r="J17" s="184">
        <v>2951</v>
      </c>
      <c r="K17" s="111"/>
    </row>
    <row r="18" spans="1:11" s="112" customFormat="1" ht="12" customHeight="1">
      <c r="A18" s="85" t="s">
        <v>69</v>
      </c>
      <c r="B18" s="184">
        <v>30905</v>
      </c>
      <c r="C18" s="184">
        <v>8062</v>
      </c>
      <c r="D18" s="184">
        <v>8208</v>
      </c>
      <c r="E18" s="184">
        <v>8597</v>
      </c>
      <c r="F18" s="184"/>
      <c r="G18" s="184">
        <v>9236</v>
      </c>
      <c r="H18" s="184">
        <v>7847</v>
      </c>
      <c r="I18" s="184">
        <v>7830</v>
      </c>
      <c r="J18" s="184">
        <v>7339</v>
      </c>
      <c r="K18" s="111"/>
    </row>
    <row r="19" spans="1:17" s="118" customFormat="1" ht="12" customHeight="1">
      <c r="A19" s="85" t="s">
        <v>70</v>
      </c>
      <c r="B19" s="184">
        <v>3639</v>
      </c>
      <c r="C19" s="184">
        <v>4675</v>
      </c>
      <c r="D19" s="184">
        <v>4192</v>
      </c>
      <c r="E19" s="184">
        <v>4558</v>
      </c>
      <c r="F19" s="184"/>
      <c r="G19" s="184">
        <v>4964</v>
      </c>
      <c r="H19" s="184">
        <v>5050</v>
      </c>
      <c r="I19" s="184">
        <v>5159</v>
      </c>
      <c r="J19" s="184">
        <v>5384</v>
      </c>
      <c r="K19" s="117"/>
      <c r="L19" s="112"/>
      <c r="M19" s="112"/>
      <c r="N19" s="112"/>
      <c r="O19" s="112"/>
      <c r="P19" s="112"/>
      <c r="Q19" s="112"/>
    </row>
    <row r="20" spans="1:17" s="118" customFormat="1" ht="12" customHeight="1">
      <c r="A20" s="87" t="s">
        <v>71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17"/>
      <c r="L20" s="112"/>
      <c r="M20" s="112"/>
      <c r="N20" s="112"/>
      <c r="O20" s="112"/>
      <c r="P20" s="112"/>
      <c r="Q20" s="112"/>
    </row>
    <row r="21" spans="1:11" s="112" customFormat="1" ht="10.5" customHeight="1">
      <c r="A21" s="87" t="s">
        <v>72</v>
      </c>
      <c r="B21" s="184">
        <v>4222</v>
      </c>
      <c r="C21" s="184">
        <v>7025</v>
      </c>
      <c r="D21" s="184">
        <v>12578</v>
      </c>
      <c r="E21" s="184">
        <v>12905</v>
      </c>
      <c r="F21" s="184"/>
      <c r="G21" s="184">
        <v>32458</v>
      </c>
      <c r="H21" s="184">
        <v>31836</v>
      </c>
      <c r="I21" s="184">
        <v>33152</v>
      </c>
      <c r="J21" s="184">
        <v>30821</v>
      </c>
      <c r="K21" s="111"/>
    </row>
    <row r="22" spans="1:11" s="112" customFormat="1" ht="12" customHeight="1">
      <c r="A22" s="85" t="s">
        <v>73</v>
      </c>
      <c r="B22" s="184">
        <v>16916</v>
      </c>
      <c r="C22" s="184">
        <v>15549</v>
      </c>
      <c r="D22" s="184">
        <v>13373</v>
      </c>
      <c r="E22" s="184">
        <v>13901</v>
      </c>
      <c r="F22" s="184"/>
      <c r="G22" s="184">
        <v>14288</v>
      </c>
      <c r="H22" s="184">
        <v>11676</v>
      </c>
      <c r="I22" s="184">
        <v>14000</v>
      </c>
      <c r="J22" s="184">
        <v>12905</v>
      </c>
      <c r="K22" s="111"/>
    </row>
    <row r="23" spans="1:11" s="112" customFormat="1" ht="12" customHeight="1">
      <c r="A23" s="85" t="s">
        <v>96</v>
      </c>
      <c r="B23" s="184">
        <v>0</v>
      </c>
      <c r="C23" s="184">
        <v>20335</v>
      </c>
      <c r="D23" s="184">
        <v>20255</v>
      </c>
      <c r="E23" s="184">
        <v>20725</v>
      </c>
      <c r="F23" s="184"/>
      <c r="G23" s="184">
        <v>0</v>
      </c>
      <c r="H23" s="184">
        <v>0</v>
      </c>
      <c r="I23" s="184">
        <v>0</v>
      </c>
      <c r="J23" s="184">
        <v>0</v>
      </c>
      <c r="K23" s="111"/>
    </row>
    <row r="24" spans="1:11" s="112" customFormat="1" ht="4.5" customHeight="1">
      <c r="A24" s="114"/>
      <c r="B24" s="109"/>
      <c r="C24" s="184"/>
      <c r="D24" s="184"/>
      <c r="E24" s="184"/>
      <c r="F24" s="184"/>
      <c r="G24" s="184"/>
      <c r="H24" s="184"/>
      <c r="I24" s="184"/>
      <c r="J24" s="184"/>
      <c r="K24" s="123"/>
    </row>
    <row r="25" spans="1:17" s="125" customFormat="1" ht="15" customHeight="1">
      <c r="A25" s="60" t="s">
        <v>74</v>
      </c>
      <c r="B25" s="185">
        <v>572902</v>
      </c>
      <c r="C25" s="185">
        <v>576408</v>
      </c>
      <c r="D25" s="185">
        <v>603337</v>
      </c>
      <c r="E25" s="185">
        <v>599524</v>
      </c>
      <c r="F25" s="185"/>
      <c r="G25" s="185">
        <v>575512</v>
      </c>
      <c r="H25" s="185">
        <v>561289</v>
      </c>
      <c r="I25" s="185">
        <v>553310</v>
      </c>
      <c r="J25" s="185">
        <v>554152</v>
      </c>
      <c r="K25" s="186"/>
      <c r="L25" s="112"/>
      <c r="M25" s="112"/>
      <c r="N25" s="112"/>
      <c r="O25" s="112"/>
      <c r="P25" s="112"/>
      <c r="Q25" s="112"/>
    </row>
    <row r="26" spans="1:17" s="189" customFormat="1" ht="15" customHeight="1">
      <c r="A26" s="84"/>
      <c r="B26" s="64"/>
      <c r="C26" s="64"/>
      <c r="D26" s="64"/>
      <c r="E26" s="64"/>
      <c r="F26" s="187"/>
      <c r="G26" s="64"/>
      <c r="H26" s="64"/>
      <c r="I26" s="64"/>
      <c r="J26" s="64"/>
      <c r="K26" s="188"/>
      <c r="L26" s="112"/>
      <c r="M26" s="112"/>
      <c r="N26" s="112"/>
      <c r="O26" s="112"/>
      <c r="P26" s="112"/>
      <c r="Q26" s="112"/>
    </row>
    <row r="27" spans="1:17" s="104" customFormat="1" ht="12" customHeight="1">
      <c r="A27" s="313" t="s">
        <v>75</v>
      </c>
      <c r="B27" s="320" t="s">
        <v>91</v>
      </c>
      <c r="C27" s="321"/>
      <c r="D27" s="321"/>
      <c r="E27" s="321"/>
      <c r="F27" s="102"/>
      <c r="G27" s="181" t="s">
        <v>102</v>
      </c>
      <c r="H27" s="182"/>
      <c r="I27" s="182"/>
      <c r="J27" s="182"/>
      <c r="K27" s="97"/>
      <c r="L27" s="112"/>
      <c r="M27" s="112"/>
      <c r="N27" s="112"/>
      <c r="O27" s="112"/>
      <c r="P27" s="112"/>
      <c r="Q27" s="112"/>
    </row>
    <row r="28" spans="1:17" s="107" customFormat="1" ht="21.75" customHeight="1">
      <c r="A28" s="314"/>
      <c r="B28" s="183" t="s">
        <v>92</v>
      </c>
      <c r="C28" s="183" t="s">
        <v>106</v>
      </c>
      <c r="D28" s="183" t="s">
        <v>107</v>
      </c>
      <c r="E28" s="183" t="s">
        <v>105</v>
      </c>
      <c r="F28" s="183"/>
      <c r="G28" s="183" t="s">
        <v>92</v>
      </c>
      <c r="H28" s="183" t="s">
        <v>93</v>
      </c>
      <c r="I28" s="183" t="s">
        <v>94</v>
      </c>
      <c r="J28" s="183" t="s">
        <v>95</v>
      </c>
      <c r="K28" s="97"/>
      <c r="L28" s="112"/>
      <c r="M28" s="112"/>
      <c r="N28" s="112"/>
      <c r="O28" s="112"/>
      <c r="P28" s="112"/>
      <c r="Q28" s="112"/>
    </row>
    <row r="29" spans="1:11" s="112" customFormat="1" ht="12" customHeight="1">
      <c r="A29" s="85" t="s">
        <v>76</v>
      </c>
      <c r="B29" s="184">
        <v>67688</v>
      </c>
      <c r="C29" s="184">
        <v>73522</v>
      </c>
      <c r="D29" s="184">
        <v>91834</v>
      </c>
      <c r="E29" s="184">
        <v>82383</v>
      </c>
      <c r="F29" s="184"/>
      <c r="G29" s="184">
        <v>74745</v>
      </c>
      <c r="H29" s="184">
        <v>77653</v>
      </c>
      <c r="I29" s="184">
        <v>69721</v>
      </c>
      <c r="J29" s="184">
        <v>78007</v>
      </c>
      <c r="K29" s="111"/>
    </row>
    <row r="30" spans="1:17" s="178" customFormat="1" ht="12" customHeight="1">
      <c r="A30" s="88" t="s">
        <v>77</v>
      </c>
      <c r="B30" s="190">
        <v>346483</v>
      </c>
      <c r="C30" s="184">
        <v>338691</v>
      </c>
      <c r="D30" s="184">
        <v>343189</v>
      </c>
      <c r="E30" s="184">
        <v>340998</v>
      </c>
      <c r="F30" s="190"/>
      <c r="G30" s="184">
        <v>337090</v>
      </c>
      <c r="H30" s="184">
        <v>323198</v>
      </c>
      <c r="I30" s="184">
        <v>319853</v>
      </c>
      <c r="J30" s="184">
        <v>311264</v>
      </c>
      <c r="K30" s="191"/>
      <c r="L30" s="112"/>
      <c r="M30" s="112"/>
      <c r="N30" s="112"/>
      <c r="O30" s="112"/>
      <c r="P30" s="112"/>
      <c r="Q30" s="112"/>
    </row>
    <row r="31" spans="1:17" s="178" customFormat="1" ht="12" customHeight="1">
      <c r="A31" s="88" t="s">
        <v>78</v>
      </c>
      <c r="B31" s="190">
        <v>24608</v>
      </c>
      <c r="C31" s="184">
        <v>27682</v>
      </c>
      <c r="D31" s="184">
        <v>28548</v>
      </c>
      <c r="E31" s="184">
        <v>28675</v>
      </c>
      <c r="F31" s="190"/>
      <c r="G31" s="184">
        <v>22043</v>
      </c>
      <c r="H31" s="184">
        <v>23722</v>
      </c>
      <c r="I31" s="184">
        <v>23130</v>
      </c>
      <c r="J31" s="184">
        <v>27650</v>
      </c>
      <c r="K31" s="111"/>
      <c r="L31" s="112"/>
      <c r="M31" s="112"/>
      <c r="N31" s="112"/>
      <c r="O31" s="112"/>
      <c r="P31" s="112"/>
      <c r="Q31" s="112"/>
    </row>
    <row r="32" spans="1:17" s="178" customFormat="1" ht="12" customHeight="1">
      <c r="A32" s="88" t="s">
        <v>79</v>
      </c>
      <c r="B32" s="190">
        <v>27270</v>
      </c>
      <c r="C32" s="184">
        <v>27961</v>
      </c>
      <c r="D32" s="184">
        <v>28238</v>
      </c>
      <c r="E32" s="184">
        <v>27317</v>
      </c>
      <c r="F32" s="190"/>
      <c r="G32" s="184">
        <v>26157</v>
      </c>
      <c r="H32" s="184">
        <v>25871</v>
      </c>
      <c r="I32" s="184">
        <v>25386</v>
      </c>
      <c r="J32" s="184">
        <v>25955</v>
      </c>
      <c r="K32" s="111"/>
      <c r="L32" s="112"/>
      <c r="M32" s="112"/>
      <c r="N32" s="112"/>
      <c r="O32" s="112"/>
      <c r="P32" s="112"/>
      <c r="Q32" s="112"/>
    </row>
    <row r="33" spans="1:11" s="112" customFormat="1" ht="12" customHeight="1">
      <c r="A33" s="85" t="s">
        <v>80</v>
      </c>
      <c r="B33" s="184">
        <v>3806</v>
      </c>
      <c r="C33" s="184">
        <v>2103</v>
      </c>
      <c r="D33" s="184">
        <v>1810</v>
      </c>
      <c r="E33" s="184">
        <v>2890</v>
      </c>
      <c r="F33" s="184"/>
      <c r="G33" s="184">
        <v>2284</v>
      </c>
      <c r="H33" s="184">
        <v>2828</v>
      </c>
      <c r="I33" s="184">
        <v>2611</v>
      </c>
      <c r="J33" s="184">
        <v>2565</v>
      </c>
      <c r="K33" s="111"/>
    </row>
    <row r="34" spans="1:11" s="112" customFormat="1" ht="12" customHeight="1">
      <c r="A34" s="87" t="s">
        <v>97</v>
      </c>
      <c r="B34" s="184">
        <v>3265</v>
      </c>
      <c r="C34" s="184">
        <v>6273</v>
      </c>
      <c r="D34" s="184">
        <v>11886</v>
      </c>
      <c r="E34" s="184">
        <v>12719</v>
      </c>
      <c r="F34" s="184"/>
      <c r="G34" s="184">
        <v>31459</v>
      </c>
      <c r="H34" s="184">
        <v>30356</v>
      </c>
      <c r="I34" s="184">
        <v>32126</v>
      </c>
      <c r="J34" s="184">
        <v>29782</v>
      </c>
      <c r="K34" s="111"/>
    </row>
    <row r="35" spans="1:11" s="112" customFormat="1" ht="12" customHeight="1">
      <c r="A35" s="85" t="s">
        <v>82</v>
      </c>
      <c r="B35" s="184">
        <v>20181</v>
      </c>
      <c r="C35" s="184">
        <v>18902</v>
      </c>
      <c r="D35" s="184">
        <v>17102</v>
      </c>
      <c r="E35" s="184">
        <v>24003</v>
      </c>
      <c r="F35" s="184"/>
      <c r="G35" s="184">
        <v>19521</v>
      </c>
      <c r="H35" s="184">
        <v>16272</v>
      </c>
      <c r="I35" s="184">
        <v>21103</v>
      </c>
      <c r="J35" s="184">
        <v>20027</v>
      </c>
      <c r="K35" s="111"/>
    </row>
    <row r="36" spans="1:11" s="112" customFormat="1" ht="12" customHeight="1">
      <c r="A36" s="85" t="s">
        <v>83</v>
      </c>
      <c r="B36" s="184">
        <v>21571</v>
      </c>
      <c r="C36" s="184">
        <v>20155</v>
      </c>
      <c r="D36" s="184">
        <v>21312</v>
      </c>
      <c r="E36" s="184">
        <v>22218</v>
      </c>
      <c r="F36" s="184"/>
      <c r="G36" s="184">
        <v>22540</v>
      </c>
      <c r="H36" s="184">
        <v>22603</v>
      </c>
      <c r="I36" s="184">
        <v>22000</v>
      </c>
      <c r="J36" s="184">
        <v>21893</v>
      </c>
      <c r="K36" s="111"/>
    </row>
    <row r="37" spans="1:11" s="112" customFormat="1" ht="12" customHeight="1">
      <c r="A37" s="85" t="s">
        <v>84</v>
      </c>
      <c r="B37" s="184">
        <v>5681</v>
      </c>
      <c r="C37" s="184">
        <v>6159</v>
      </c>
      <c r="D37" s="184">
        <v>5629</v>
      </c>
      <c r="E37" s="184">
        <v>6016</v>
      </c>
      <c r="F37" s="184"/>
      <c r="G37" s="184">
        <v>5971</v>
      </c>
      <c r="H37" s="184">
        <v>5093</v>
      </c>
      <c r="I37" s="184">
        <v>5032</v>
      </c>
      <c r="J37" s="184">
        <v>5302</v>
      </c>
      <c r="K37" s="111"/>
    </row>
    <row r="38" spans="1:11" s="112" customFormat="1" ht="12" customHeight="1">
      <c r="A38" s="85" t="s">
        <v>85</v>
      </c>
      <c r="B38" s="184">
        <v>6647</v>
      </c>
      <c r="C38" s="184">
        <v>6647</v>
      </c>
      <c r="D38" s="184">
        <v>6647</v>
      </c>
      <c r="E38" s="184">
        <v>6646</v>
      </c>
      <c r="F38" s="190"/>
      <c r="G38" s="190">
        <v>6646</v>
      </c>
      <c r="H38" s="190">
        <v>6646</v>
      </c>
      <c r="I38" s="190">
        <v>6646</v>
      </c>
      <c r="J38" s="190">
        <v>6629</v>
      </c>
      <c r="K38" s="191"/>
    </row>
    <row r="39" spans="1:11" s="112" customFormat="1" ht="12" customHeight="1">
      <c r="A39" s="85" t="s">
        <v>86</v>
      </c>
      <c r="B39" s="184">
        <v>36962</v>
      </c>
      <c r="C39" s="184">
        <v>39546</v>
      </c>
      <c r="D39" s="184">
        <v>39517</v>
      </c>
      <c r="E39" s="184">
        <v>39486</v>
      </c>
      <c r="F39" s="190"/>
      <c r="G39" s="190">
        <v>19922</v>
      </c>
      <c r="H39" s="190">
        <v>20632</v>
      </c>
      <c r="I39" s="190">
        <v>20523</v>
      </c>
      <c r="J39" s="190">
        <v>21248</v>
      </c>
      <c r="K39" s="191"/>
    </row>
    <row r="40" spans="1:11" s="112" customFormat="1" ht="12" customHeight="1">
      <c r="A40" s="85" t="s">
        <v>87</v>
      </c>
      <c r="B40" s="184">
        <v>699</v>
      </c>
      <c r="C40" s="184">
        <v>934</v>
      </c>
      <c r="D40" s="184">
        <v>1283</v>
      </c>
      <c r="E40" s="184">
        <v>1120</v>
      </c>
      <c r="F40" s="184"/>
      <c r="G40" s="184">
        <v>1209</v>
      </c>
      <c r="H40" s="184">
        <v>974</v>
      </c>
      <c r="I40" s="184">
        <v>968</v>
      </c>
      <c r="J40" s="184">
        <v>913</v>
      </c>
      <c r="K40" s="111"/>
    </row>
    <row r="41" spans="1:17" s="118" customFormat="1" ht="12" customHeight="1">
      <c r="A41" s="85" t="s">
        <v>88</v>
      </c>
      <c r="B41" s="184">
        <v>791</v>
      </c>
      <c r="C41" s="184">
        <v>978</v>
      </c>
      <c r="D41" s="184">
        <v>983</v>
      </c>
      <c r="E41" s="184">
        <v>1051</v>
      </c>
      <c r="F41" s="184"/>
      <c r="G41" s="184">
        <v>1218</v>
      </c>
      <c r="H41" s="184">
        <v>1630</v>
      </c>
      <c r="I41" s="184">
        <v>1595</v>
      </c>
      <c r="J41" s="184">
        <v>1647</v>
      </c>
      <c r="K41" s="117"/>
      <c r="L41" s="112"/>
      <c r="M41" s="112"/>
      <c r="N41" s="112"/>
      <c r="O41" s="112"/>
      <c r="P41" s="112"/>
      <c r="Q41" s="112"/>
    </row>
    <row r="42" spans="1:11" s="112" customFormat="1" ht="12" customHeight="1">
      <c r="A42" s="85" t="s">
        <v>89</v>
      </c>
      <c r="B42" s="184">
        <v>7250</v>
      </c>
      <c r="C42" s="184">
        <v>6855</v>
      </c>
      <c r="D42" s="184">
        <v>5359</v>
      </c>
      <c r="E42" s="184">
        <v>4002</v>
      </c>
      <c r="F42" s="184"/>
      <c r="G42" s="184">
        <v>4707</v>
      </c>
      <c r="H42" s="184">
        <v>3811</v>
      </c>
      <c r="I42" s="184">
        <v>2616</v>
      </c>
      <c r="J42" s="184">
        <v>1270</v>
      </c>
      <c r="K42" s="111"/>
    </row>
    <row r="43" spans="1:11" s="112" customFormat="1" ht="4.5" customHeight="1">
      <c r="A43" s="114"/>
      <c r="B43" s="109"/>
      <c r="C43" s="184"/>
      <c r="D43" s="184"/>
      <c r="E43" s="184"/>
      <c r="F43" s="184"/>
      <c r="G43" s="184"/>
      <c r="H43" s="184"/>
      <c r="I43" s="184"/>
      <c r="J43" s="184"/>
      <c r="K43" s="123"/>
    </row>
    <row r="44" spans="1:17" s="125" customFormat="1" ht="15" customHeight="1">
      <c r="A44" s="60" t="s">
        <v>90</v>
      </c>
      <c r="B44" s="185">
        <v>572902</v>
      </c>
      <c r="C44" s="185">
        <v>576408</v>
      </c>
      <c r="D44" s="185">
        <v>603337</v>
      </c>
      <c r="E44" s="185">
        <v>599524</v>
      </c>
      <c r="F44" s="185"/>
      <c r="G44" s="185">
        <v>575512</v>
      </c>
      <c r="H44" s="185">
        <v>561289</v>
      </c>
      <c r="I44" s="185">
        <v>553310</v>
      </c>
      <c r="J44" s="185">
        <v>554152</v>
      </c>
      <c r="K44" s="192"/>
      <c r="L44" s="112"/>
      <c r="M44" s="112"/>
      <c r="N44" s="112"/>
      <c r="O44" s="112"/>
      <c r="P44" s="112"/>
      <c r="Q44" s="112"/>
    </row>
    <row r="45" spans="1:17" ht="30" customHeight="1">
      <c r="A45" s="309" t="s">
        <v>108</v>
      </c>
      <c r="B45" s="309"/>
      <c r="C45" s="309"/>
      <c r="D45" s="309"/>
      <c r="E45" s="309"/>
      <c r="F45" s="309"/>
      <c r="G45" s="309"/>
      <c r="H45" s="309"/>
      <c r="I45" s="309"/>
      <c r="J45" s="309"/>
      <c r="K45" s="72"/>
      <c r="L45" s="112"/>
      <c r="M45" s="112"/>
      <c r="N45" s="112"/>
      <c r="O45" s="112"/>
      <c r="P45" s="112"/>
      <c r="Q45" s="112"/>
    </row>
    <row r="46" spans="1:11" ht="16.5" customHeight="1">
      <c r="A46" s="309" t="s">
        <v>109</v>
      </c>
      <c r="B46" s="309"/>
      <c r="C46" s="309"/>
      <c r="D46" s="309"/>
      <c r="E46" s="309"/>
      <c r="F46" s="309"/>
      <c r="G46" s="309"/>
      <c r="H46" s="309"/>
      <c r="I46" s="309"/>
      <c r="J46" s="309"/>
      <c r="K46" s="124"/>
    </row>
    <row r="47" spans="5:11" ht="1.5" customHeight="1">
      <c r="E47" s="126"/>
      <c r="F47" s="127"/>
      <c r="G47" s="126"/>
      <c r="H47" s="126"/>
      <c r="I47" s="126"/>
      <c r="J47" s="126"/>
      <c r="K47" s="126"/>
    </row>
  </sheetData>
  <mergeCells count="8">
    <mergeCell ref="A45:J45"/>
    <mergeCell ref="A46:J46"/>
    <mergeCell ref="A2:E2"/>
    <mergeCell ref="A4:E4"/>
    <mergeCell ref="A9:A10"/>
    <mergeCell ref="A27:A28"/>
    <mergeCell ref="B9:E9"/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85" r:id="rId2"/>
  <rowBreaks count="1" manualBreakCount="1">
    <brk id="4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X27"/>
  <sheetViews>
    <sheetView showGridLines="0" zoomScale="140" zoomScaleNormal="140" zoomScaleSheetLayoutView="120" workbookViewId="0" topLeftCell="A10">
      <selection activeCell="B21" sqref="B21:U21"/>
    </sheetView>
  </sheetViews>
  <sheetFormatPr defaultColWidth="9.140625" defaultRowHeight="12.75"/>
  <cols>
    <col min="1" max="1" width="17.7109375" style="225" customWidth="1"/>
    <col min="2" max="2" width="7.28125" style="194" customWidth="1"/>
    <col min="3" max="3" width="7.28125" style="195" customWidth="1"/>
    <col min="4" max="4" width="7.28125" style="195" hidden="1" customWidth="1"/>
    <col min="5" max="5" width="0.9921875" style="195" customWidth="1"/>
    <col min="6" max="6" width="7.28125" style="194" customWidth="1"/>
    <col min="7" max="7" width="7.28125" style="195" customWidth="1"/>
    <col min="8" max="8" width="7.28125" style="195" hidden="1" customWidth="1"/>
    <col min="9" max="9" width="0.9921875" style="195" customWidth="1"/>
    <col min="10" max="10" width="7.28125" style="196" customWidth="1"/>
    <col min="11" max="11" width="7.28125" style="197" customWidth="1"/>
    <col min="12" max="12" width="7.28125" style="197" hidden="1" customWidth="1"/>
    <col min="13" max="13" width="0.9921875" style="195" customWidth="1"/>
    <col min="14" max="14" width="7.28125" style="194" customWidth="1"/>
    <col min="15" max="15" width="7.28125" style="195" customWidth="1"/>
    <col min="16" max="16" width="7.28125" style="195" hidden="1" customWidth="1"/>
    <col min="17" max="17" width="0.9921875" style="195" customWidth="1"/>
    <col min="18" max="19" width="7.28125" style="196" customWidth="1"/>
    <col min="20" max="20" width="7.28125" style="196" hidden="1" customWidth="1"/>
    <col min="21" max="22" width="7.28125" style="196" customWidth="1"/>
    <col min="23" max="23" width="7.28125" style="196" hidden="1" customWidth="1"/>
    <col min="24" max="16384" width="9.140625" style="196" customWidth="1"/>
  </cols>
  <sheetData>
    <row r="1" spans="1:5" ht="27">
      <c r="A1" s="301" t="s">
        <v>110</v>
      </c>
      <c r="B1" s="301"/>
      <c r="C1" s="301"/>
      <c r="D1" s="301"/>
      <c r="E1" s="301"/>
    </row>
    <row r="3" spans="1:22" ht="18">
      <c r="A3" s="198"/>
      <c r="V3" s="199"/>
    </row>
    <row r="5" spans="1:21" ht="18" customHeight="1">
      <c r="A5" s="303" t="s">
        <v>111</v>
      </c>
      <c r="B5" s="200"/>
      <c r="C5" s="194"/>
      <c r="D5" s="194"/>
      <c r="E5" s="194"/>
      <c r="F5" s="200"/>
      <c r="G5" s="194"/>
      <c r="H5" s="194"/>
      <c r="I5" s="194"/>
      <c r="K5" s="196"/>
      <c r="L5" s="196"/>
      <c r="M5" s="194"/>
      <c r="N5" s="200"/>
      <c r="O5" s="194"/>
      <c r="P5" s="194"/>
      <c r="Q5" s="194"/>
      <c r="R5" s="197"/>
      <c r="U5" s="197"/>
    </row>
    <row r="6" spans="1:21" ht="18" customHeight="1">
      <c r="A6" s="303"/>
      <c r="B6" s="200"/>
      <c r="C6" s="194"/>
      <c r="D6" s="194"/>
      <c r="E6" s="194"/>
      <c r="F6" s="200"/>
      <c r="G6" s="194"/>
      <c r="H6" s="194"/>
      <c r="I6" s="194"/>
      <c r="K6" s="196"/>
      <c r="L6" s="196"/>
      <c r="M6" s="194"/>
      <c r="N6" s="200"/>
      <c r="O6" s="194"/>
      <c r="P6" s="194"/>
      <c r="Q6" s="194"/>
      <c r="R6" s="197"/>
      <c r="U6" s="197"/>
    </row>
    <row r="7" spans="1:21" ht="18" customHeight="1">
      <c r="A7" s="303"/>
      <c r="B7" s="200"/>
      <c r="C7" s="194"/>
      <c r="D7" s="194"/>
      <c r="E7" s="194"/>
      <c r="F7" s="200"/>
      <c r="G7" s="194"/>
      <c r="H7" s="194"/>
      <c r="I7" s="194"/>
      <c r="K7" s="196"/>
      <c r="L7" s="196"/>
      <c r="M7" s="194"/>
      <c r="N7" s="200"/>
      <c r="O7" s="194"/>
      <c r="P7" s="194"/>
      <c r="Q7" s="194"/>
      <c r="R7" s="197"/>
      <c r="U7" s="197"/>
    </row>
    <row r="8" spans="1:14" ht="9.75" customHeight="1">
      <c r="A8" s="201"/>
      <c r="B8" s="202"/>
      <c r="F8" s="202"/>
      <c r="N8" s="202"/>
    </row>
    <row r="9" spans="1:23" s="204" customFormat="1" ht="24.75" customHeight="1">
      <c r="A9" s="203" t="s">
        <v>123</v>
      </c>
      <c r="B9" s="323" t="s">
        <v>112</v>
      </c>
      <c r="C9" s="323"/>
      <c r="D9" s="323"/>
      <c r="E9" s="74"/>
      <c r="F9" s="322" t="s">
        <v>113</v>
      </c>
      <c r="G9" s="322"/>
      <c r="H9" s="322"/>
      <c r="I9" s="74"/>
      <c r="J9" s="323" t="s">
        <v>114</v>
      </c>
      <c r="K9" s="323"/>
      <c r="L9" s="323"/>
      <c r="M9" s="74"/>
      <c r="N9" s="323" t="s">
        <v>115</v>
      </c>
      <c r="O9" s="323"/>
      <c r="P9" s="323"/>
      <c r="Q9" s="74"/>
      <c r="R9" s="322" t="s">
        <v>116</v>
      </c>
      <c r="S9" s="322"/>
      <c r="T9" s="322"/>
      <c r="U9" s="322" t="s">
        <v>117</v>
      </c>
      <c r="V9" s="322"/>
      <c r="W9" s="322"/>
    </row>
    <row r="10" spans="1:23" s="204" customFormat="1" ht="21.75" customHeight="1">
      <c r="A10" s="205"/>
      <c r="B10" s="206" t="s">
        <v>1</v>
      </c>
      <c r="C10" s="206" t="s">
        <v>124</v>
      </c>
      <c r="D10" s="206" t="s">
        <v>125</v>
      </c>
      <c r="E10" s="206"/>
      <c r="F10" s="206" t="s">
        <v>1</v>
      </c>
      <c r="G10" s="206" t="s">
        <v>124</v>
      </c>
      <c r="H10" s="206" t="s">
        <v>125</v>
      </c>
      <c r="I10" s="207"/>
      <c r="J10" s="206" t="s">
        <v>1</v>
      </c>
      <c r="K10" s="206" t="s">
        <v>124</v>
      </c>
      <c r="L10" s="206" t="s">
        <v>125</v>
      </c>
      <c r="M10" s="207"/>
      <c r="N10" s="206" t="s">
        <v>1</v>
      </c>
      <c r="O10" s="206" t="s">
        <v>124</v>
      </c>
      <c r="P10" s="206" t="s">
        <v>125</v>
      </c>
      <c r="Q10" s="207"/>
      <c r="R10" s="206" t="s">
        <v>1</v>
      </c>
      <c r="S10" s="206" t="s">
        <v>124</v>
      </c>
      <c r="T10" s="206" t="s">
        <v>125</v>
      </c>
      <c r="U10" s="206" t="s">
        <v>1</v>
      </c>
      <c r="V10" s="206" t="s">
        <v>124</v>
      </c>
      <c r="W10" s="206" t="s">
        <v>125</v>
      </c>
    </row>
    <row r="11" spans="1:23" s="211" customFormat="1" ht="17.25" customHeight="1">
      <c r="A11" s="208" t="s">
        <v>13</v>
      </c>
      <c r="B11" s="209">
        <v>11841</v>
      </c>
      <c r="C11" s="209">
        <v>11232</v>
      </c>
      <c r="D11" s="209">
        <v>0</v>
      </c>
      <c r="E11" s="209"/>
      <c r="F11" s="209">
        <v>2803</v>
      </c>
      <c r="G11" s="209">
        <v>2697</v>
      </c>
      <c r="H11" s="209">
        <v>0</v>
      </c>
      <c r="I11" s="209"/>
      <c r="J11" s="209">
        <v>288</v>
      </c>
      <c r="K11" s="209">
        <v>331</v>
      </c>
      <c r="L11" s="209">
        <v>0</v>
      </c>
      <c r="M11" s="209"/>
      <c r="N11" s="209">
        <v>1899</v>
      </c>
      <c r="O11" s="209">
        <v>1572</v>
      </c>
      <c r="P11" s="209">
        <v>0</v>
      </c>
      <c r="Q11" s="209"/>
      <c r="R11" s="209">
        <v>274</v>
      </c>
      <c r="S11" s="209">
        <v>274</v>
      </c>
      <c r="T11" s="209">
        <v>0</v>
      </c>
      <c r="U11" s="209">
        <v>722</v>
      </c>
      <c r="V11" s="209">
        <v>683</v>
      </c>
      <c r="W11" s="210">
        <v>0</v>
      </c>
    </row>
    <row r="12" spans="1:23" s="211" customFormat="1" ht="13.5" customHeight="1">
      <c r="A12" s="208" t="s">
        <v>17</v>
      </c>
      <c r="B12" s="209">
        <v>-6190</v>
      </c>
      <c r="C12" s="209">
        <v>-6324</v>
      </c>
      <c r="D12" s="209">
        <v>0</v>
      </c>
      <c r="E12" s="209"/>
      <c r="F12" s="209">
        <v>-887</v>
      </c>
      <c r="G12" s="209">
        <v>-890</v>
      </c>
      <c r="H12" s="209">
        <v>0</v>
      </c>
      <c r="I12" s="209"/>
      <c r="J12" s="209">
        <v>-92</v>
      </c>
      <c r="K12" s="209">
        <v>-91</v>
      </c>
      <c r="L12" s="209">
        <v>0</v>
      </c>
      <c r="M12" s="209"/>
      <c r="N12" s="209">
        <v>-986</v>
      </c>
      <c r="O12" s="209">
        <v>-885</v>
      </c>
      <c r="P12" s="209">
        <v>0</v>
      </c>
      <c r="Q12" s="209"/>
      <c r="R12" s="209">
        <v>-100</v>
      </c>
      <c r="S12" s="209">
        <v>-96</v>
      </c>
      <c r="T12" s="209">
        <v>0</v>
      </c>
      <c r="U12" s="209">
        <v>-345</v>
      </c>
      <c r="V12" s="209">
        <v>-337</v>
      </c>
      <c r="W12" s="210">
        <v>0</v>
      </c>
    </row>
    <row r="13" spans="1:23" s="211" customFormat="1" ht="24.75" customHeight="1">
      <c r="A13" s="212" t="s">
        <v>118</v>
      </c>
      <c r="B13" s="209">
        <v>5651</v>
      </c>
      <c r="C13" s="209">
        <v>4908</v>
      </c>
      <c r="D13" s="209">
        <v>0</v>
      </c>
      <c r="E13" s="209"/>
      <c r="F13" s="209">
        <v>1916</v>
      </c>
      <c r="G13" s="209">
        <v>1807</v>
      </c>
      <c r="H13" s="209">
        <v>0</v>
      </c>
      <c r="I13" s="209"/>
      <c r="J13" s="209">
        <v>196</v>
      </c>
      <c r="K13" s="209">
        <v>240</v>
      </c>
      <c r="L13" s="209">
        <v>0</v>
      </c>
      <c r="M13" s="209"/>
      <c r="N13" s="209">
        <v>913</v>
      </c>
      <c r="O13" s="209">
        <v>687</v>
      </c>
      <c r="P13" s="209">
        <v>0</v>
      </c>
      <c r="Q13" s="209"/>
      <c r="R13" s="209">
        <v>174</v>
      </c>
      <c r="S13" s="209">
        <v>178</v>
      </c>
      <c r="T13" s="209">
        <v>0</v>
      </c>
      <c r="U13" s="209">
        <v>377</v>
      </c>
      <c r="V13" s="209">
        <v>346</v>
      </c>
      <c r="W13" s="210">
        <v>0</v>
      </c>
    </row>
    <row r="14" spans="1:23" s="211" customFormat="1" ht="9.75" customHeight="1">
      <c r="A14" s="213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</row>
    <row r="15" spans="1:23" s="204" customFormat="1" ht="24.75" customHeight="1">
      <c r="A15" s="203" t="s">
        <v>126</v>
      </c>
      <c r="B15" s="323" t="s">
        <v>112</v>
      </c>
      <c r="C15" s="323"/>
      <c r="D15" s="323"/>
      <c r="E15" s="74"/>
      <c r="F15" s="322" t="s">
        <v>113</v>
      </c>
      <c r="G15" s="322"/>
      <c r="H15" s="322"/>
      <c r="I15" s="74"/>
      <c r="J15" s="323" t="s">
        <v>114</v>
      </c>
      <c r="K15" s="323"/>
      <c r="L15" s="323"/>
      <c r="M15" s="74"/>
      <c r="N15" s="323" t="s">
        <v>115</v>
      </c>
      <c r="O15" s="323"/>
      <c r="P15" s="323"/>
      <c r="Q15" s="74"/>
      <c r="R15" s="322" t="s">
        <v>116</v>
      </c>
      <c r="S15" s="322"/>
      <c r="T15" s="322"/>
      <c r="U15" s="322" t="s">
        <v>117</v>
      </c>
      <c r="V15" s="322"/>
      <c r="W15" s="322"/>
    </row>
    <row r="16" spans="1:23" s="204" customFormat="1" ht="21.75" customHeight="1">
      <c r="A16" s="205"/>
      <c r="B16" s="206" t="s">
        <v>60</v>
      </c>
      <c r="C16" s="214" t="s">
        <v>127</v>
      </c>
      <c r="D16" s="214" t="s">
        <v>98</v>
      </c>
      <c r="E16" s="207"/>
      <c r="F16" s="206" t="s">
        <v>60</v>
      </c>
      <c r="G16" s="214" t="s">
        <v>127</v>
      </c>
      <c r="H16" s="214" t="s">
        <v>98</v>
      </c>
      <c r="I16" s="207"/>
      <c r="J16" s="206" t="s">
        <v>60</v>
      </c>
      <c r="K16" s="214" t="s">
        <v>127</v>
      </c>
      <c r="L16" s="214" t="s">
        <v>98</v>
      </c>
      <c r="M16" s="207"/>
      <c r="N16" s="206" t="s">
        <v>60</v>
      </c>
      <c r="O16" s="214" t="s">
        <v>127</v>
      </c>
      <c r="P16" s="214" t="s">
        <v>98</v>
      </c>
      <c r="Q16" s="207"/>
      <c r="R16" s="206" t="s">
        <v>60</v>
      </c>
      <c r="S16" s="214" t="s">
        <v>127</v>
      </c>
      <c r="T16" s="214" t="s">
        <v>98</v>
      </c>
      <c r="U16" s="206" t="s">
        <v>60</v>
      </c>
      <c r="V16" s="214" t="s">
        <v>127</v>
      </c>
      <c r="W16" s="214" t="s">
        <v>98</v>
      </c>
    </row>
    <row r="17" spans="1:24" s="211" customFormat="1" ht="13.5" customHeight="1">
      <c r="A17" s="208" t="s">
        <v>67</v>
      </c>
      <c r="B17" s="210">
        <v>191279</v>
      </c>
      <c r="C17" s="210">
        <v>179585</v>
      </c>
      <c r="D17" s="210">
        <v>0</v>
      </c>
      <c r="E17" s="210"/>
      <c r="F17" s="210">
        <v>85653</v>
      </c>
      <c r="G17" s="210">
        <v>79571</v>
      </c>
      <c r="H17" s="210">
        <v>0</v>
      </c>
      <c r="I17" s="210"/>
      <c r="J17" s="210">
        <v>33910</v>
      </c>
      <c r="K17" s="210">
        <v>36331</v>
      </c>
      <c r="L17" s="210">
        <v>0</v>
      </c>
      <c r="M17" s="210"/>
      <c r="N17" s="210">
        <v>23215</v>
      </c>
      <c r="O17" s="210">
        <v>18573</v>
      </c>
      <c r="P17" s="210">
        <v>0</v>
      </c>
      <c r="Q17" s="210"/>
      <c r="R17" s="210">
        <v>8</v>
      </c>
      <c r="S17" s="210">
        <v>0</v>
      </c>
      <c r="T17" s="210">
        <v>0</v>
      </c>
      <c r="U17" s="210">
        <v>897</v>
      </c>
      <c r="V17" s="210">
        <v>1065</v>
      </c>
      <c r="W17" s="210">
        <v>0</v>
      </c>
      <c r="X17" s="211" t="s">
        <v>33</v>
      </c>
    </row>
    <row r="18" spans="1:23" s="211" customFormat="1" ht="13.5" customHeight="1">
      <c r="A18" s="208" t="s">
        <v>119</v>
      </c>
      <c r="B18" s="210">
        <v>205419</v>
      </c>
      <c r="C18" s="210">
        <v>199499</v>
      </c>
      <c r="D18" s="210">
        <v>0</v>
      </c>
      <c r="E18" s="210"/>
      <c r="F18" s="210">
        <v>69481</v>
      </c>
      <c r="G18" s="210">
        <v>64616</v>
      </c>
      <c r="H18" s="210">
        <v>0</v>
      </c>
      <c r="I18" s="210"/>
      <c r="J18" s="210">
        <v>7626</v>
      </c>
      <c r="K18" s="210">
        <v>8020</v>
      </c>
      <c r="L18" s="210">
        <v>0</v>
      </c>
      <c r="M18" s="210"/>
      <c r="N18" s="210">
        <v>26683</v>
      </c>
      <c r="O18" s="210">
        <v>23733</v>
      </c>
      <c r="P18" s="210">
        <v>0</v>
      </c>
      <c r="Q18" s="210"/>
      <c r="R18" s="210">
        <v>3</v>
      </c>
      <c r="S18" s="210">
        <v>0</v>
      </c>
      <c r="T18" s="210">
        <v>0</v>
      </c>
      <c r="U18" s="210">
        <v>9056</v>
      </c>
      <c r="V18" s="210">
        <v>8085</v>
      </c>
      <c r="W18" s="210">
        <v>0</v>
      </c>
    </row>
    <row r="19" spans="1:23" s="211" customFormat="1" ht="9.75" customHeight="1">
      <c r="A19" s="213" t="s">
        <v>33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0"/>
    </row>
    <row r="20" spans="1:23" s="204" customFormat="1" ht="24.75" customHeight="1">
      <c r="A20" s="216" t="s">
        <v>120</v>
      </c>
      <c r="B20" s="323" t="s">
        <v>112</v>
      </c>
      <c r="C20" s="323"/>
      <c r="D20" s="323"/>
      <c r="E20" s="74"/>
      <c r="F20" s="322" t="s">
        <v>113</v>
      </c>
      <c r="G20" s="322"/>
      <c r="H20" s="322"/>
      <c r="I20" s="74"/>
      <c r="J20" s="323" t="s">
        <v>114</v>
      </c>
      <c r="K20" s="323"/>
      <c r="L20" s="323"/>
      <c r="M20" s="74"/>
      <c r="N20" s="323" t="s">
        <v>115</v>
      </c>
      <c r="O20" s="323"/>
      <c r="P20" s="323"/>
      <c r="Q20" s="74"/>
      <c r="R20" s="322" t="s">
        <v>116</v>
      </c>
      <c r="S20" s="322"/>
      <c r="T20" s="322"/>
      <c r="U20" s="322" t="s">
        <v>117</v>
      </c>
      <c r="V20" s="322"/>
      <c r="W20" s="322"/>
    </row>
    <row r="21" spans="1:23" s="204" customFormat="1" ht="21.75" customHeight="1">
      <c r="A21" s="205"/>
      <c r="B21" s="206" t="s">
        <v>1</v>
      </c>
      <c r="C21" s="206" t="s">
        <v>124</v>
      </c>
      <c r="D21" s="206" t="s">
        <v>125</v>
      </c>
      <c r="E21" s="207"/>
      <c r="F21" s="206" t="s">
        <v>1</v>
      </c>
      <c r="G21" s="206" t="s">
        <v>124</v>
      </c>
      <c r="H21" s="206" t="s">
        <v>125</v>
      </c>
      <c r="I21" s="207"/>
      <c r="J21" s="206" t="s">
        <v>1</v>
      </c>
      <c r="K21" s="206" t="s">
        <v>124</v>
      </c>
      <c r="L21" s="206" t="s">
        <v>125</v>
      </c>
      <c r="M21" s="207"/>
      <c r="N21" s="206" t="s">
        <v>1</v>
      </c>
      <c r="O21" s="206" t="s">
        <v>124</v>
      </c>
      <c r="P21" s="206" t="s">
        <v>125</v>
      </c>
      <c r="Q21" s="207"/>
      <c r="R21" s="206" t="s">
        <v>1</v>
      </c>
      <c r="S21" s="206" t="s">
        <v>124</v>
      </c>
      <c r="T21" s="206" t="s">
        <v>125</v>
      </c>
      <c r="U21" s="206" t="s">
        <v>1</v>
      </c>
      <c r="V21" s="206" t="s">
        <v>124</v>
      </c>
      <c r="W21" s="206" t="s">
        <v>125</v>
      </c>
    </row>
    <row r="22" spans="1:23" s="211" customFormat="1" ht="13.5" customHeight="1">
      <c r="A22" s="208" t="s">
        <v>121</v>
      </c>
      <c r="B22" s="217">
        <v>52.3</v>
      </c>
      <c r="C22" s="217">
        <v>56.3</v>
      </c>
      <c r="D22" s="217">
        <v>0</v>
      </c>
      <c r="E22" s="217"/>
      <c r="F22" s="217">
        <v>31.6</v>
      </c>
      <c r="G22" s="217">
        <v>33</v>
      </c>
      <c r="H22" s="217">
        <v>0</v>
      </c>
      <c r="I22" s="217"/>
      <c r="J22" s="217">
        <v>31.9</v>
      </c>
      <c r="K22" s="217">
        <v>27.5</v>
      </c>
      <c r="L22" s="217">
        <v>0</v>
      </c>
      <c r="M22" s="217"/>
      <c r="N22" s="217">
        <v>51.9</v>
      </c>
      <c r="O22" s="217">
        <v>56.3</v>
      </c>
      <c r="P22" s="217">
        <v>0</v>
      </c>
      <c r="Q22" s="217"/>
      <c r="R22" s="217">
        <v>36.5</v>
      </c>
      <c r="S22" s="217">
        <v>35</v>
      </c>
      <c r="T22" s="217">
        <v>0</v>
      </c>
      <c r="U22" s="217">
        <v>47.8</v>
      </c>
      <c r="V22" s="217">
        <v>49.3</v>
      </c>
      <c r="W22" s="217">
        <v>0</v>
      </c>
    </row>
    <row r="23" spans="1:23" s="211" customFormat="1" ht="13.5" customHeight="1">
      <c r="A23" s="208" t="s">
        <v>128</v>
      </c>
      <c r="B23" s="217">
        <v>39.91769547325103</v>
      </c>
      <c r="C23" s="217">
        <v>35.70565827371551</v>
      </c>
      <c r="D23" s="217">
        <v>0</v>
      </c>
      <c r="E23" s="217"/>
      <c r="F23" s="217">
        <v>23.382663847780126</v>
      </c>
      <c r="G23" s="217">
        <v>25.589492008229147</v>
      </c>
      <c r="H23" s="217">
        <v>0</v>
      </c>
      <c r="I23" s="217"/>
      <c r="J23" s="217">
        <v>16.712834718374882</v>
      </c>
      <c r="K23" s="217">
        <v>20.77922077922078</v>
      </c>
      <c r="L23" s="217">
        <v>0</v>
      </c>
      <c r="M23" s="217"/>
      <c r="N23" s="217">
        <v>42.916666666666664</v>
      </c>
      <c r="O23" s="217">
        <v>39.95726495726496</v>
      </c>
      <c r="P23" s="217">
        <v>0</v>
      </c>
      <c r="Q23" s="217"/>
      <c r="R23" s="217">
        <v>77.57009345794393</v>
      </c>
      <c r="S23" s="217">
        <v>88</v>
      </c>
      <c r="T23" s="217">
        <v>0</v>
      </c>
      <c r="U23" s="217">
        <v>98.53801169590643</v>
      </c>
      <c r="V23" s="217">
        <v>96.62162162162163</v>
      </c>
      <c r="W23" s="218">
        <v>0</v>
      </c>
    </row>
    <row r="24" spans="1:23" s="211" customFormat="1" ht="30" customHeight="1">
      <c r="A24" s="212" t="s">
        <v>122</v>
      </c>
      <c r="B24" s="219">
        <v>1970</v>
      </c>
      <c r="C24" s="219">
        <v>1547</v>
      </c>
      <c r="D24" s="219">
        <v>0</v>
      </c>
      <c r="E24" s="219"/>
      <c r="F24" s="220">
        <v>446</v>
      </c>
      <c r="G24" s="220">
        <v>460</v>
      </c>
      <c r="H24" s="219">
        <v>0</v>
      </c>
      <c r="I24" s="219"/>
      <c r="J24" s="220">
        <v>29</v>
      </c>
      <c r="K24" s="220">
        <v>38</v>
      </c>
      <c r="L24" s="219">
        <v>0</v>
      </c>
      <c r="M24" s="219"/>
      <c r="N24" s="220">
        <v>322</v>
      </c>
      <c r="O24" s="220">
        <v>238</v>
      </c>
      <c r="P24" s="219">
        <v>0</v>
      </c>
      <c r="Q24" s="219"/>
      <c r="R24" s="220">
        <v>106</v>
      </c>
      <c r="S24" s="220">
        <v>125</v>
      </c>
      <c r="T24" s="219">
        <v>0</v>
      </c>
      <c r="U24" s="220">
        <v>216</v>
      </c>
      <c r="V24" s="220">
        <v>189</v>
      </c>
      <c r="W24" s="221">
        <v>0</v>
      </c>
    </row>
    <row r="25" spans="1:23" s="222" customFormat="1" ht="30" customHeight="1">
      <c r="A25" s="308" t="s">
        <v>130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</row>
    <row r="26" spans="1:12" s="222" customFormat="1" ht="15" customHeight="1" hidden="1">
      <c r="A26" s="305" t="s">
        <v>129</v>
      </c>
      <c r="B26" s="305"/>
      <c r="C26" s="305"/>
      <c r="D26" s="305"/>
      <c r="E26" s="305"/>
      <c r="F26" s="305"/>
      <c r="G26" s="223"/>
      <c r="K26" s="197"/>
      <c r="L26" s="224"/>
    </row>
    <row r="27" spans="1:23" s="222" customFormat="1" ht="14.25" customHeight="1">
      <c r="A27" s="304" t="s">
        <v>147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</row>
    <row r="28" ht="1.5" customHeight="1"/>
    <row r="29" ht="19.5" customHeight="1"/>
  </sheetData>
  <mergeCells count="21">
    <mergeCell ref="B15:D15"/>
    <mergeCell ref="B9:D9"/>
    <mergeCell ref="R20:T20"/>
    <mergeCell ref="U20:W20"/>
    <mergeCell ref="U9:W9"/>
    <mergeCell ref="F15:H15"/>
    <mergeCell ref="J15:L15"/>
    <mergeCell ref="N15:P15"/>
    <mergeCell ref="R15:T15"/>
    <mergeCell ref="U15:W15"/>
    <mergeCell ref="A25:W25"/>
    <mergeCell ref="A27:W27"/>
    <mergeCell ref="A26:F26"/>
    <mergeCell ref="F20:H20"/>
    <mergeCell ref="J20:L20"/>
    <mergeCell ref="N20:P20"/>
    <mergeCell ref="B20:D20"/>
    <mergeCell ref="F9:H9"/>
    <mergeCell ref="J9:L9"/>
    <mergeCell ref="N9:P9"/>
    <mergeCell ref="R9:T9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8" r:id="rId2"/>
  <ignoredErrors>
    <ignoredError sqref="B10:U10 B21:U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K40"/>
  <sheetViews>
    <sheetView showGridLines="0" view="pageBreakPreview" zoomScaleNormal="150" zoomScaleSheetLayoutView="100" workbookViewId="0" topLeftCell="A1">
      <selection activeCell="B9" sqref="B9:C9"/>
    </sheetView>
  </sheetViews>
  <sheetFormatPr defaultColWidth="9.140625" defaultRowHeight="12.75"/>
  <cols>
    <col min="1" max="1" width="34.7109375" style="229" customWidth="1"/>
    <col min="2" max="3" width="9.7109375" style="229" customWidth="1"/>
    <col min="4" max="4" width="1.7109375" style="229" customWidth="1"/>
    <col min="5" max="5" width="9.7109375" style="229" customWidth="1"/>
    <col min="6" max="6" width="6.7109375" style="229" customWidth="1"/>
    <col min="7" max="7" width="0.2890625" style="228" customWidth="1"/>
    <col min="8" max="8" width="9.7109375" style="227" customWidth="1"/>
    <col min="9" max="9" width="9.7109375" style="228" customWidth="1"/>
    <col min="10" max="16384" width="9.140625" style="229" customWidth="1"/>
  </cols>
  <sheetData>
    <row r="1" spans="1:7" ht="12.75" customHeight="1">
      <c r="A1" s="1"/>
      <c r="B1" s="325"/>
      <c r="C1" s="325"/>
      <c r="D1" s="325"/>
      <c r="E1" s="325"/>
      <c r="F1" s="226"/>
      <c r="G1" s="7"/>
    </row>
    <row r="2" spans="1:7" ht="27">
      <c r="A2" s="327" t="s">
        <v>141</v>
      </c>
      <c r="B2" s="327"/>
      <c r="C2" s="327"/>
      <c r="D2" s="327"/>
      <c r="E2" s="327"/>
      <c r="F2" s="226"/>
      <c r="G2" s="230"/>
    </row>
    <row r="3" spans="3:9" ht="12.75" customHeight="1">
      <c r="C3" s="325"/>
      <c r="D3" s="325"/>
      <c r="E3" s="325"/>
      <c r="F3" s="325"/>
      <c r="G3" s="231"/>
      <c r="H3" s="232"/>
      <c r="I3" s="233"/>
    </row>
    <row r="4" spans="3:9" ht="12.75" customHeight="1">
      <c r="C4" s="325"/>
      <c r="D4" s="325"/>
      <c r="E4" s="325"/>
      <c r="F4" s="325"/>
      <c r="G4" s="231"/>
      <c r="H4" s="234"/>
      <c r="I4" s="235"/>
    </row>
    <row r="5" spans="1:9" ht="19.5" customHeight="1">
      <c r="A5" s="14" t="s">
        <v>146</v>
      </c>
      <c r="C5" s="236"/>
      <c r="D5" s="236"/>
      <c r="H5" s="237"/>
      <c r="I5" s="238"/>
    </row>
    <row r="6" spans="1:9" ht="19.5" customHeight="1">
      <c r="A6" s="14"/>
      <c r="C6" s="236"/>
      <c r="D6" s="236"/>
      <c r="H6" s="237"/>
      <c r="I6" s="238"/>
    </row>
    <row r="7" ht="12.75" customHeight="1">
      <c r="A7" s="239"/>
    </row>
    <row r="8" spans="1:8" ht="9.75" customHeight="1">
      <c r="A8" s="20"/>
      <c r="B8" s="80"/>
      <c r="C8" s="81"/>
      <c r="D8" s="81"/>
      <c r="E8" s="129"/>
      <c r="G8" s="148"/>
      <c r="H8" s="129" t="s">
        <v>0</v>
      </c>
    </row>
    <row r="9" spans="1:9" ht="12.75" customHeight="1">
      <c r="A9" s="313" t="s">
        <v>34</v>
      </c>
      <c r="B9" s="240" t="s">
        <v>1</v>
      </c>
      <c r="C9" s="240" t="s">
        <v>2</v>
      </c>
      <c r="D9" s="241"/>
      <c r="E9" s="328" t="s">
        <v>3</v>
      </c>
      <c r="F9" s="328"/>
      <c r="G9" s="242"/>
      <c r="H9" s="240" t="s">
        <v>135</v>
      </c>
      <c r="I9" s="243"/>
    </row>
    <row r="10" spans="1:9" ht="12.75">
      <c r="A10" s="326"/>
      <c r="B10" s="244"/>
      <c r="C10" s="245" t="s">
        <v>136</v>
      </c>
      <c r="D10" s="246"/>
      <c r="E10" s="247" t="s">
        <v>4</v>
      </c>
      <c r="F10" s="248" t="s">
        <v>5</v>
      </c>
      <c r="G10" s="249"/>
      <c r="H10" s="246"/>
      <c r="I10" s="250"/>
    </row>
    <row r="11" spans="1:9" s="252" customFormat="1" ht="15" customHeight="1">
      <c r="A11" s="85" t="s">
        <v>6</v>
      </c>
      <c r="B11" s="130">
        <v>5067</v>
      </c>
      <c r="C11" s="130">
        <v>4598</v>
      </c>
      <c r="D11" s="130"/>
      <c r="E11" s="130">
        <v>469</v>
      </c>
      <c r="F11" s="251">
        <v>10.200086994345368</v>
      </c>
      <c r="G11" s="133"/>
      <c r="H11" s="130">
        <v>2956</v>
      </c>
      <c r="I11" s="133"/>
    </row>
    <row r="12" spans="1:9" s="253" customFormat="1" ht="15" customHeight="1">
      <c r="A12" s="85" t="s">
        <v>131</v>
      </c>
      <c r="B12" s="130">
        <v>700</v>
      </c>
      <c r="C12" s="130">
        <v>2556</v>
      </c>
      <c r="D12" s="130"/>
      <c r="E12" s="130">
        <v>-1856</v>
      </c>
      <c r="F12" s="251">
        <v>-72.61345852895148</v>
      </c>
      <c r="G12" s="133"/>
      <c r="H12" s="130">
        <v>945</v>
      </c>
      <c r="I12" s="133"/>
    </row>
    <row r="13" spans="1:9" s="253" customFormat="1" ht="15" customHeight="1">
      <c r="A13" s="85" t="s">
        <v>9</v>
      </c>
      <c r="B13" s="130">
        <v>3154</v>
      </c>
      <c r="C13" s="130">
        <v>3357</v>
      </c>
      <c r="D13" s="130"/>
      <c r="E13" s="130">
        <v>-203</v>
      </c>
      <c r="F13" s="251">
        <v>-6.047065832588621</v>
      </c>
      <c r="G13" s="133"/>
      <c r="H13" s="130">
        <v>2002</v>
      </c>
      <c r="I13" s="133"/>
    </row>
    <row r="14" spans="1:9" s="253" customFormat="1" ht="15" customHeight="1">
      <c r="A14" s="85" t="s">
        <v>10</v>
      </c>
      <c r="B14" s="130">
        <v>18</v>
      </c>
      <c r="C14" s="130">
        <v>1122</v>
      </c>
      <c r="D14" s="130"/>
      <c r="E14" s="130">
        <v>-1104</v>
      </c>
      <c r="F14" s="251">
        <v>-98.39572192513369</v>
      </c>
      <c r="G14" s="133"/>
      <c r="H14" s="130">
        <v>445</v>
      </c>
      <c r="I14" s="133"/>
    </row>
    <row r="15" spans="1:9" s="253" customFormat="1" ht="15" customHeight="1">
      <c r="A15" s="85" t="s">
        <v>12</v>
      </c>
      <c r="B15" s="130">
        <v>714</v>
      </c>
      <c r="C15" s="130">
        <v>661</v>
      </c>
      <c r="D15" s="130"/>
      <c r="E15" s="130">
        <v>53</v>
      </c>
      <c r="F15" s="251">
        <v>8.018154311649017</v>
      </c>
      <c r="G15" s="133"/>
      <c r="H15" s="130">
        <v>167</v>
      </c>
      <c r="I15" s="133"/>
    </row>
    <row r="16" spans="1:9" s="258" customFormat="1" ht="15" customHeight="1">
      <c r="A16" s="115" t="s">
        <v>13</v>
      </c>
      <c r="B16" s="131">
        <v>9653</v>
      </c>
      <c r="C16" s="131">
        <v>12294</v>
      </c>
      <c r="D16" s="131"/>
      <c r="E16" s="254">
        <v>-2641</v>
      </c>
      <c r="F16" s="255">
        <v>-21.48202375142346</v>
      </c>
      <c r="G16" s="256"/>
      <c r="H16" s="131">
        <v>6515</v>
      </c>
      <c r="I16" s="257"/>
    </row>
    <row r="17" spans="1:9" s="253" customFormat="1" ht="15" customHeight="1">
      <c r="A17" s="114" t="s">
        <v>14</v>
      </c>
      <c r="B17" s="130">
        <v>-3120</v>
      </c>
      <c r="C17" s="130">
        <v>-3371</v>
      </c>
      <c r="D17" s="130"/>
      <c r="E17" s="130">
        <v>-251</v>
      </c>
      <c r="F17" s="251">
        <v>-7.445861762088401</v>
      </c>
      <c r="G17" s="133"/>
      <c r="H17" s="130">
        <v>-1895</v>
      </c>
      <c r="I17" s="133"/>
    </row>
    <row r="18" spans="1:9" s="253" customFormat="1" ht="15" customHeight="1">
      <c r="A18" s="114" t="s">
        <v>15</v>
      </c>
      <c r="B18" s="130">
        <v>-1880</v>
      </c>
      <c r="C18" s="130">
        <v>-2002</v>
      </c>
      <c r="D18" s="130"/>
      <c r="E18" s="130">
        <v>-122</v>
      </c>
      <c r="F18" s="251">
        <v>-6.093906093906094</v>
      </c>
      <c r="G18" s="133"/>
      <c r="H18" s="130">
        <v>-1097</v>
      </c>
      <c r="I18" s="133"/>
    </row>
    <row r="19" spans="1:9" s="253" customFormat="1" ht="15" customHeight="1">
      <c r="A19" s="119" t="s">
        <v>16</v>
      </c>
      <c r="B19" s="259">
        <v>-605</v>
      </c>
      <c r="C19" s="259">
        <v>-688</v>
      </c>
      <c r="D19" s="259"/>
      <c r="E19" s="130">
        <v>-83</v>
      </c>
      <c r="F19" s="251">
        <v>-12.063953488372093</v>
      </c>
      <c r="G19" s="133"/>
      <c r="H19" s="259">
        <v>-364</v>
      </c>
      <c r="I19" s="191"/>
    </row>
    <row r="20" spans="1:9" s="258" customFormat="1" ht="15" customHeight="1">
      <c r="A20" s="115" t="s">
        <v>17</v>
      </c>
      <c r="B20" s="132">
        <v>-5605</v>
      </c>
      <c r="C20" s="132">
        <v>-6061</v>
      </c>
      <c r="D20" s="132"/>
      <c r="E20" s="254">
        <v>-456</v>
      </c>
      <c r="F20" s="255">
        <v>-7.523510971786834</v>
      </c>
      <c r="G20" s="256"/>
      <c r="H20" s="132">
        <v>-3356</v>
      </c>
      <c r="I20" s="132"/>
    </row>
    <row r="21" spans="1:9" s="258" customFormat="1" ht="15" customHeight="1">
      <c r="A21" s="121" t="s">
        <v>18</v>
      </c>
      <c r="B21" s="131">
        <v>4048</v>
      </c>
      <c r="C21" s="131">
        <v>6233</v>
      </c>
      <c r="D21" s="131"/>
      <c r="E21" s="254">
        <v>-2185</v>
      </c>
      <c r="F21" s="255">
        <v>-35.055350553505534</v>
      </c>
      <c r="G21" s="256"/>
      <c r="H21" s="131">
        <v>3159</v>
      </c>
      <c r="I21" s="257"/>
    </row>
    <row r="22" spans="1:9" s="253" customFormat="1" ht="15" customHeight="1">
      <c r="A22" s="114" t="s">
        <v>20</v>
      </c>
      <c r="B22" s="130">
        <v>-377</v>
      </c>
      <c r="C22" s="130">
        <v>-215</v>
      </c>
      <c r="D22" s="130"/>
      <c r="E22" s="130">
        <v>162</v>
      </c>
      <c r="F22" s="251">
        <v>75.34883720930233</v>
      </c>
      <c r="G22" s="133"/>
      <c r="H22" s="130">
        <v>-132</v>
      </c>
      <c r="I22" s="133"/>
    </row>
    <row r="23" spans="1:9" s="253" customFormat="1" ht="15" customHeight="1">
      <c r="A23" s="85" t="s">
        <v>21</v>
      </c>
      <c r="B23" s="130">
        <v>-660</v>
      </c>
      <c r="C23" s="130">
        <v>-644</v>
      </c>
      <c r="D23" s="130"/>
      <c r="E23" s="130">
        <v>16</v>
      </c>
      <c r="F23" s="251">
        <v>2.484472049689441</v>
      </c>
      <c r="G23" s="133"/>
      <c r="H23" s="130">
        <v>-450</v>
      </c>
      <c r="I23" s="133"/>
    </row>
    <row r="24" spans="1:9" s="253" customFormat="1" ht="15" customHeight="1">
      <c r="A24" s="86" t="s">
        <v>22</v>
      </c>
      <c r="B24" s="133">
        <v>-35</v>
      </c>
      <c r="C24" s="133">
        <v>-10</v>
      </c>
      <c r="D24" s="133"/>
      <c r="E24" s="133">
        <v>25</v>
      </c>
      <c r="F24" s="260" t="s">
        <v>33</v>
      </c>
      <c r="G24" s="133"/>
      <c r="H24" s="133">
        <v>-10</v>
      </c>
      <c r="I24" s="133"/>
    </row>
    <row r="25" spans="1:9" s="253" customFormat="1" ht="15" customHeight="1">
      <c r="A25" s="193" t="s">
        <v>23</v>
      </c>
      <c r="B25" s="133"/>
      <c r="C25" s="133"/>
      <c r="D25" s="133"/>
      <c r="E25" s="133"/>
      <c r="F25" s="260"/>
      <c r="G25" s="133"/>
      <c r="H25" s="133"/>
      <c r="I25" s="133"/>
    </row>
    <row r="26" spans="1:9" s="253" customFormat="1" ht="10.5" customHeight="1">
      <c r="A26" s="114" t="s">
        <v>24</v>
      </c>
      <c r="B26" s="130">
        <v>45</v>
      </c>
      <c r="C26" s="130">
        <v>268</v>
      </c>
      <c r="D26" s="130"/>
      <c r="E26" s="130">
        <v>-223</v>
      </c>
      <c r="F26" s="251">
        <v>-83.2089552238806</v>
      </c>
      <c r="G26" s="133"/>
      <c r="H26" s="130">
        <v>260</v>
      </c>
      <c r="I26" s="133"/>
    </row>
    <row r="27" spans="1:9" s="258" customFormat="1" ht="15" customHeight="1">
      <c r="A27" s="121" t="s">
        <v>25</v>
      </c>
      <c r="B27" s="131">
        <v>3021</v>
      </c>
      <c r="C27" s="131">
        <v>5632</v>
      </c>
      <c r="D27" s="131"/>
      <c r="E27" s="254">
        <v>-2611</v>
      </c>
      <c r="F27" s="255">
        <v>-46.36008522727273</v>
      </c>
      <c r="G27" s="256"/>
      <c r="H27" s="131">
        <v>2827</v>
      </c>
      <c r="I27" s="257"/>
    </row>
    <row r="28" spans="1:9" s="253" customFormat="1" ht="15" customHeight="1">
      <c r="A28" s="114" t="s">
        <v>26</v>
      </c>
      <c r="B28" s="130">
        <v>-1199</v>
      </c>
      <c r="C28" s="130">
        <v>-835</v>
      </c>
      <c r="D28" s="130"/>
      <c r="E28" s="130">
        <v>364</v>
      </c>
      <c r="F28" s="251">
        <v>43.59281437125748</v>
      </c>
      <c r="G28" s="133"/>
      <c r="H28" s="130">
        <v>-612</v>
      </c>
      <c r="I28" s="133"/>
    </row>
    <row r="29" spans="1:9" s="253" customFormat="1" ht="15" customHeight="1">
      <c r="A29" s="114" t="s">
        <v>27</v>
      </c>
      <c r="B29" s="130">
        <v>-478</v>
      </c>
      <c r="C29" s="130">
        <v>-457</v>
      </c>
      <c r="D29" s="130"/>
      <c r="E29" s="130">
        <v>21</v>
      </c>
      <c r="F29" s="251">
        <v>4.595185995623632</v>
      </c>
      <c r="G29" s="133"/>
      <c r="H29" s="130">
        <v>-214</v>
      </c>
      <c r="I29" s="133"/>
    </row>
    <row r="30" spans="1:9" s="253" customFormat="1" ht="15" customHeight="1">
      <c r="A30" s="114" t="s">
        <v>28</v>
      </c>
      <c r="B30" s="130"/>
      <c r="C30" s="130"/>
      <c r="D30" s="130"/>
      <c r="E30" s="130"/>
      <c r="F30" s="251"/>
      <c r="G30" s="133"/>
      <c r="H30" s="130"/>
      <c r="I30" s="133"/>
    </row>
    <row r="31" spans="1:9" s="253" customFormat="1" ht="10.5" customHeight="1">
      <c r="A31" s="114" t="s">
        <v>29</v>
      </c>
      <c r="B31" s="130">
        <v>310</v>
      </c>
      <c r="C31" s="130">
        <v>0</v>
      </c>
      <c r="D31" s="130"/>
      <c r="E31" s="130">
        <v>310</v>
      </c>
      <c r="F31" s="251">
        <v>0</v>
      </c>
      <c r="G31" s="133"/>
      <c r="H31" s="130">
        <v>0</v>
      </c>
      <c r="I31" s="133"/>
    </row>
    <row r="32" spans="1:9" s="253" customFormat="1" ht="15" customHeight="1">
      <c r="A32" s="114" t="s">
        <v>30</v>
      </c>
      <c r="B32" s="130"/>
      <c r="C32" s="130"/>
      <c r="D32" s="130"/>
      <c r="E32" s="130"/>
      <c r="F32" s="251"/>
      <c r="G32" s="133"/>
      <c r="H32" s="130"/>
      <c r="I32" s="133"/>
    </row>
    <row r="33" spans="1:9" s="253" customFormat="1" ht="10.5" customHeight="1">
      <c r="A33" s="114" t="s">
        <v>29</v>
      </c>
      <c r="B33" s="130">
        <v>4157</v>
      </c>
      <c r="C33" s="130">
        <v>282</v>
      </c>
      <c r="D33" s="130"/>
      <c r="E33" s="130">
        <v>3875</v>
      </c>
      <c r="F33" s="251" t="s">
        <v>33</v>
      </c>
      <c r="G33" s="133"/>
      <c r="H33" s="130">
        <v>240</v>
      </c>
      <c r="I33" s="133"/>
    </row>
    <row r="34" spans="1:9" ht="4.5" customHeight="1">
      <c r="A34" s="114"/>
      <c r="B34" s="254"/>
      <c r="C34" s="130"/>
      <c r="D34" s="130"/>
      <c r="E34" s="130"/>
      <c r="F34" s="251"/>
      <c r="G34" s="133"/>
      <c r="H34" s="254"/>
      <c r="I34" s="256"/>
    </row>
    <row r="35" spans="1:9" s="263" customFormat="1" ht="15" customHeight="1">
      <c r="A35" s="60" t="s">
        <v>32</v>
      </c>
      <c r="B35" s="135">
        <v>5811</v>
      </c>
      <c r="C35" s="135">
        <v>4622</v>
      </c>
      <c r="D35" s="135"/>
      <c r="E35" s="261">
        <v>1189</v>
      </c>
      <c r="F35" s="262">
        <v>25.724794461272175</v>
      </c>
      <c r="G35" s="261"/>
      <c r="H35" s="135">
        <v>2241</v>
      </c>
      <c r="I35" s="83"/>
    </row>
    <row r="36" spans="1:11" s="265" customFormat="1" ht="15.75" customHeight="1">
      <c r="A36" s="306" t="s">
        <v>137</v>
      </c>
      <c r="B36" s="306"/>
      <c r="C36" s="306"/>
      <c r="D36" s="306"/>
      <c r="E36" s="306"/>
      <c r="F36" s="306"/>
      <c r="G36" s="75"/>
      <c r="H36" s="75"/>
      <c r="I36" s="76"/>
      <c r="J36" s="264"/>
      <c r="K36" s="264"/>
    </row>
    <row r="37" spans="1:11" s="265" customFormat="1" ht="15.75" customHeight="1">
      <c r="A37" s="306" t="s">
        <v>138</v>
      </c>
      <c r="B37" s="306"/>
      <c r="C37" s="306"/>
      <c r="D37" s="306"/>
      <c r="E37" s="306"/>
      <c r="F37" s="306"/>
      <c r="G37" s="75"/>
      <c r="H37" s="75"/>
      <c r="I37" s="76"/>
      <c r="J37" s="264"/>
      <c r="K37" s="264"/>
    </row>
    <row r="38" spans="1:9" ht="1.5" customHeight="1">
      <c r="A38" s="266"/>
      <c r="B38" s="266"/>
      <c r="C38" s="266"/>
      <c r="D38" s="266"/>
      <c r="E38" s="266"/>
      <c r="F38" s="266"/>
      <c r="G38" s="267"/>
      <c r="H38" s="268"/>
      <c r="I38" s="269"/>
    </row>
    <row r="39" spans="1:9" ht="13.5" customHeight="1">
      <c r="A39" s="266"/>
      <c r="B39" s="266"/>
      <c r="C39" s="266"/>
      <c r="D39" s="266"/>
      <c r="E39" s="266"/>
      <c r="F39" s="266"/>
      <c r="G39" s="267"/>
      <c r="H39" s="270"/>
      <c r="I39" s="271"/>
    </row>
    <row r="40" spans="1:9" ht="30" customHeight="1">
      <c r="A40" s="324"/>
      <c r="B40" s="324"/>
      <c r="C40" s="324"/>
      <c r="D40" s="324"/>
      <c r="E40" s="324"/>
      <c r="F40" s="324"/>
      <c r="G40" s="267"/>
      <c r="H40" s="272"/>
      <c r="I40" s="273"/>
    </row>
  </sheetData>
  <mergeCells count="9">
    <mergeCell ref="A36:F36"/>
    <mergeCell ref="A40:F40"/>
    <mergeCell ref="A37:F37"/>
    <mergeCell ref="B1:E1"/>
    <mergeCell ref="A9:A10"/>
    <mergeCell ref="C3:F3"/>
    <mergeCell ref="C4:F4"/>
    <mergeCell ref="A2:E2"/>
    <mergeCell ref="E9:F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9:C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8"/>
  <dimension ref="A1:I42"/>
  <sheetViews>
    <sheetView showGridLines="0" tabSelected="1" zoomScale="120" zoomScaleNormal="120" workbookViewId="0" topLeftCell="A1">
      <selection activeCell="A3" sqref="A3"/>
    </sheetView>
  </sheetViews>
  <sheetFormatPr defaultColWidth="9.140625" defaultRowHeight="12.75"/>
  <cols>
    <col min="1" max="1" width="34.7109375" style="253" customWidth="1"/>
    <col min="2" max="3" width="8.8515625" style="253" customWidth="1"/>
    <col min="4" max="4" width="1.7109375" style="253" customWidth="1"/>
    <col min="5" max="5" width="8.00390625" style="253" customWidth="1"/>
    <col min="6" max="6" width="6.00390625" style="253" customWidth="1"/>
    <col min="7" max="7" width="0.2890625" style="253" customWidth="1"/>
    <col min="8" max="8" width="9.7109375" style="253" customWidth="1"/>
    <col min="9" max="9" width="8.8515625" style="274" customWidth="1"/>
    <col min="10" max="16384" width="9.140625" style="253" customWidth="1"/>
  </cols>
  <sheetData>
    <row r="1" ht="15.75" customHeight="1">
      <c r="A1" s="278"/>
    </row>
    <row r="2" spans="1:9" s="229" customFormat="1" ht="27">
      <c r="A2" s="327" t="s">
        <v>141</v>
      </c>
      <c r="B2" s="327"/>
      <c r="C2" s="327"/>
      <c r="D2" s="327"/>
      <c r="E2" s="327"/>
      <c r="F2" s="226"/>
      <c r="G2" s="230"/>
      <c r="H2" s="227"/>
      <c r="I2" s="228"/>
    </row>
    <row r="3" ht="12.75">
      <c r="A3" s="279"/>
    </row>
    <row r="4" ht="12.75">
      <c r="A4" s="280"/>
    </row>
    <row r="5" spans="1:6" ht="19.5" customHeight="1">
      <c r="A5" s="94" t="s">
        <v>139</v>
      </c>
      <c r="C5" s="138"/>
      <c r="D5" s="138"/>
      <c r="E5" s="138"/>
      <c r="F5" s="281"/>
    </row>
    <row r="6" spans="1:9" ht="15">
      <c r="A6" s="142"/>
      <c r="B6" s="143"/>
      <c r="C6" s="281"/>
      <c r="D6" s="281"/>
      <c r="E6" s="281"/>
      <c r="F6" s="281"/>
      <c r="H6" s="143"/>
      <c r="I6" s="282"/>
    </row>
    <row r="7" spans="1:9" s="252" customFormat="1" ht="9.75" customHeight="1">
      <c r="A7" s="145"/>
      <c r="B7" s="146"/>
      <c r="C7" s="283"/>
      <c r="D7" s="283"/>
      <c r="H7" s="129" t="s">
        <v>0</v>
      </c>
      <c r="I7" s="275"/>
    </row>
    <row r="8" spans="1:9" s="276" customFormat="1" ht="12" customHeight="1">
      <c r="A8" s="313" t="s">
        <v>59</v>
      </c>
      <c r="B8" s="32" t="s">
        <v>60</v>
      </c>
      <c r="C8" s="32" t="s">
        <v>61</v>
      </c>
      <c r="D8" s="149"/>
      <c r="E8" s="328" t="s">
        <v>3</v>
      </c>
      <c r="F8" s="328"/>
      <c r="G8" s="284"/>
      <c r="H8" s="329" t="s">
        <v>140</v>
      </c>
      <c r="I8" s="33"/>
    </row>
    <row r="9" spans="1:9" s="276" customFormat="1" ht="12" customHeight="1">
      <c r="A9" s="326"/>
      <c r="B9" s="285"/>
      <c r="C9" s="245" t="s">
        <v>136</v>
      </c>
      <c r="D9" s="286"/>
      <c r="E9" s="153" t="s">
        <v>4</v>
      </c>
      <c r="F9" s="154" t="s">
        <v>5</v>
      </c>
      <c r="G9" s="284"/>
      <c r="H9" s="329"/>
      <c r="I9" s="287"/>
    </row>
    <row r="10" spans="1:9" s="252" customFormat="1" ht="12" customHeight="1">
      <c r="A10" s="85" t="s">
        <v>62</v>
      </c>
      <c r="B10" s="134">
        <v>24195</v>
      </c>
      <c r="C10" s="134">
        <v>36952</v>
      </c>
      <c r="D10" s="134"/>
      <c r="E10" s="130">
        <v>-12757</v>
      </c>
      <c r="F10" s="251">
        <v>-34.523165187269974</v>
      </c>
      <c r="G10" s="288"/>
      <c r="H10" s="134">
        <v>32210</v>
      </c>
      <c r="I10" s="134"/>
    </row>
    <row r="11" spans="1:9" s="252" customFormat="1" ht="12" customHeight="1">
      <c r="A11" s="85" t="s">
        <v>132</v>
      </c>
      <c r="B11" s="134">
        <v>385</v>
      </c>
      <c r="C11" s="134">
        <v>1156</v>
      </c>
      <c r="D11" s="134"/>
      <c r="E11" s="130">
        <v>-771</v>
      </c>
      <c r="F11" s="251">
        <v>-66.6955017301038</v>
      </c>
      <c r="G11" s="288"/>
      <c r="H11" s="134">
        <v>0</v>
      </c>
      <c r="I11" s="134"/>
    </row>
    <row r="12" spans="1:9" s="252" customFormat="1" ht="12" customHeight="1">
      <c r="A12" s="85" t="s">
        <v>64</v>
      </c>
      <c r="B12" s="134">
        <v>4021</v>
      </c>
      <c r="C12" s="134">
        <v>4020</v>
      </c>
      <c r="D12" s="134"/>
      <c r="E12" s="130">
        <v>1</v>
      </c>
      <c r="F12" s="251">
        <v>0</v>
      </c>
      <c r="G12" s="288"/>
      <c r="H12" s="134">
        <v>3041</v>
      </c>
      <c r="I12" s="134"/>
    </row>
    <row r="13" spans="1:9" s="252" customFormat="1" ht="12" customHeight="1">
      <c r="A13" s="85" t="s">
        <v>65</v>
      </c>
      <c r="B13" s="134">
        <v>2340</v>
      </c>
      <c r="C13" s="134">
        <v>2492</v>
      </c>
      <c r="D13" s="134"/>
      <c r="E13" s="130">
        <v>-152</v>
      </c>
      <c r="F13" s="251">
        <v>-6.099518459069021</v>
      </c>
      <c r="G13" s="288"/>
      <c r="H13" s="134">
        <v>0</v>
      </c>
      <c r="I13" s="134"/>
    </row>
    <row r="14" spans="1:9" s="252" customFormat="1" ht="12" customHeight="1">
      <c r="A14" s="85" t="s">
        <v>66</v>
      </c>
      <c r="B14" s="134">
        <v>100832</v>
      </c>
      <c r="C14" s="134">
        <v>98659</v>
      </c>
      <c r="D14" s="134"/>
      <c r="E14" s="133">
        <v>2173</v>
      </c>
      <c r="F14" s="260">
        <v>2.202536007865476</v>
      </c>
      <c r="G14" s="288"/>
      <c r="H14" s="134">
        <v>48746</v>
      </c>
      <c r="I14" s="134"/>
    </row>
    <row r="15" spans="1:9" s="252" customFormat="1" ht="12" customHeight="1">
      <c r="A15" s="85" t="s">
        <v>67</v>
      </c>
      <c r="B15" s="134">
        <v>196463</v>
      </c>
      <c r="C15" s="134">
        <v>183737</v>
      </c>
      <c r="D15" s="134"/>
      <c r="E15" s="133">
        <v>12726</v>
      </c>
      <c r="F15" s="260">
        <v>6.926204302889456</v>
      </c>
      <c r="G15" s="288"/>
      <c r="H15" s="134">
        <v>112314</v>
      </c>
      <c r="I15" s="134"/>
    </row>
    <row r="16" spans="1:9" s="252" customFormat="1" ht="12" customHeight="1">
      <c r="A16" s="85" t="s">
        <v>68</v>
      </c>
      <c r="B16" s="134">
        <v>37081</v>
      </c>
      <c r="C16" s="134">
        <v>24576</v>
      </c>
      <c r="D16" s="134"/>
      <c r="E16" s="133">
        <v>12505</v>
      </c>
      <c r="F16" s="260">
        <v>50.882975260416664</v>
      </c>
      <c r="G16" s="288"/>
      <c r="H16" s="134">
        <v>11988</v>
      </c>
      <c r="I16" s="134"/>
    </row>
    <row r="17" spans="1:9" s="252" customFormat="1" ht="12" customHeight="1">
      <c r="A17" s="85" t="s">
        <v>69</v>
      </c>
      <c r="B17" s="134">
        <v>13804</v>
      </c>
      <c r="C17" s="134">
        <v>4067</v>
      </c>
      <c r="D17" s="134"/>
      <c r="E17" s="133">
        <v>9737</v>
      </c>
      <c r="F17" s="260" t="s">
        <v>33</v>
      </c>
      <c r="G17" s="288"/>
      <c r="H17" s="134">
        <v>1833</v>
      </c>
      <c r="I17" s="134"/>
    </row>
    <row r="18" spans="1:9" s="252" customFormat="1" ht="12" customHeight="1">
      <c r="A18" s="85" t="s">
        <v>70</v>
      </c>
      <c r="B18" s="134">
        <v>2188</v>
      </c>
      <c r="C18" s="134">
        <v>3265</v>
      </c>
      <c r="D18" s="134"/>
      <c r="E18" s="133">
        <v>-1077</v>
      </c>
      <c r="F18" s="260">
        <v>-32.986217457886674</v>
      </c>
      <c r="G18" s="288"/>
      <c r="H18" s="134">
        <v>1686</v>
      </c>
      <c r="I18" s="134"/>
    </row>
    <row r="19" spans="1:9" s="252" customFormat="1" ht="12" customHeight="1">
      <c r="A19" s="87" t="s">
        <v>133</v>
      </c>
      <c r="B19" s="134">
        <v>3759</v>
      </c>
      <c r="C19" s="134">
        <v>9842</v>
      </c>
      <c r="D19" s="134"/>
      <c r="E19" s="133">
        <v>-6083</v>
      </c>
      <c r="F19" s="260">
        <v>-61.806543385490755</v>
      </c>
      <c r="G19" s="288"/>
      <c r="H19" s="134">
        <v>0</v>
      </c>
      <c r="I19" s="134"/>
    </row>
    <row r="20" spans="1:9" s="252" customFormat="1" ht="12" customHeight="1">
      <c r="A20" s="85" t="s">
        <v>73</v>
      </c>
      <c r="B20" s="134">
        <v>9801</v>
      </c>
      <c r="C20" s="134">
        <v>8226</v>
      </c>
      <c r="D20" s="134"/>
      <c r="E20" s="133">
        <v>1575</v>
      </c>
      <c r="F20" s="260">
        <v>19.14660831509847</v>
      </c>
      <c r="G20" s="288"/>
      <c r="H20" s="134">
        <v>4390</v>
      </c>
      <c r="I20" s="134"/>
    </row>
    <row r="21" spans="1:9" s="252" customFormat="1" ht="4.5" customHeight="1">
      <c r="A21" s="85"/>
      <c r="B21" s="289"/>
      <c r="C21" s="134"/>
      <c r="D21" s="134"/>
      <c r="E21" s="130"/>
      <c r="F21" s="290"/>
      <c r="G21" s="288"/>
      <c r="H21" s="289"/>
      <c r="I21" s="289"/>
    </row>
    <row r="22" spans="1:9" s="293" customFormat="1" ht="15" customHeight="1">
      <c r="A22" s="60" t="s">
        <v>74</v>
      </c>
      <c r="B22" s="177">
        <v>394869</v>
      </c>
      <c r="C22" s="177">
        <v>376992</v>
      </c>
      <c r="D22" s="291"/>
      <c r="E22" s="261">
        <v>17877</v>
      </c>
      <c r="F22" s="262">
        <v>4.742010440539852</v>
      </c>
      <c r="G22" s="292"/>
      <c r="H22" s="177">
        <v>216208</v>
      </c>
      <c r="I22" s="176"/>
    </row>
    <row r="23" spans="1:9" ht="19.5" customHeight="1">
      <c r="A23" s="50"/>
      <c r="B23" s="163"/>
      <c r="C23" s="281"/>
      <c r="D23" s="281"/>
      <c r="E23" s="281"/>
      <c r="F23" s="281"/>
      <c r="H23" s="163"/>
      <c r="I23" s="163"/>
    </row>
    <row r="24" spans="1:9" ht="12" customHeight="1">
      <c r="A24" s="313" t="s">
        <v>75</v>
      </c>
      <c r="B24" s="32" t="str">
        <f>+B8</f>
        <v>31.12.2007</v>
      </c>
      <c r="C24" s="32" t="s">
        <v>61</v>
      </c>
      <c r="D24" s="149"/>
      <c r="E24" s="328" t="s">
        <v>3</v>
      </c>
      <c r="F24" s="328"/>
      <c r="G24" s="294"/>
      <c r="H24" s="329" t="s">
        <v>140</v>
      </c>
      <c r="I24" s="33"/>
    </row>
    <row r="25" spans="1:9" ht="12" customHeight="1">
      <c r="A25" s="326"/>
      <c r="B25" s="285"/>
      <c r="C25" s="245" t="s">
        <v>136</v>
      </c>
      <c r="D25" s="286"/>
      <c r="E25" s="153" t="s">
        <v>4</v>
      </c>
      <c r="F25" s="154" t="s">
        <v>5</v>
      </c>
      <c r="G25" s="294"/>
      <c r="H25" s="329"/>
      <c r="I25" s="287"/>
    </row>
    <row r="26" spans="1:9" s="252" customFormat="1" ht="12" customHeight="1">
      <c r="A26" s="85" t="s">
        <v>76</v>
      </c>
      <c r="B26" s="299">
        <v>86008</v>
      </c>
      <c r="C26" s="134">
        <v>88655</v>
      </c>
      <c r="D26" s="134"/>
      <c r="E26" s="130">
        <f aca="true" t="shared" si="0" ref="E26:E37">IF(AND(B26&lt;=0,C26&lt;=0),ABS(B26)-ABS(C26),B26-C26)</f>
        <v>-2647</v>
      </c>
      <c r="F26" s="251">
        <f aca="true" t="shared" si="1" ref="F26:F37">IF(C26=0,0,IF(ABS(E26)*100/ABS(C26)&gt;99.9," ",IF(ABS(E26)*100/ABS(C26)&lt;0.05,0,IF(E26&gt;=0,ABS(E26)*100/ABS(C26),((B26-C26)*100)/C26))))</f>
        <v>-2.9857312052337712</v>
      </c>
      <c r="G26" s="134"/>
      <c r="H26" s="134">
        <v>39021</v>
      </c>
      <c r="I26" s="134"/>
    </row>
    <row r="27" spans="1:9" s="252" customFormat="1" ht="12" customHeight="1">
      <c r="A27" s="85" t="s">
        <v>77</v>
      </c>
      <c r="B27" s="134">
        <v>230195</v>
      </c>
      <c r="C27" s="134">
        <v>225352</v>
      </c>
      <c r="D27" s="134"/>
      <c r="E27" s="130">
        <f t="shared" si="0"/>
        <v>4843</v>
      </c>
      <c r="F27" s="251">
        <f t="shared" si="1"/>
        <v>2.1490823245411623</v>
      </c>
      <c r="G27" s="288"/>
      <c r="H27" s="134">
        <v>143355</v>
      </c>
      <c r="I27" s="134"/>
    </row>
    <row r="28" spans="1:9" s="252" customFormat="1" ht="12" customHeight="1">
      <c r="A28" s="85" t="s">
        <v>134</v>
      </c>
      <c r="B28" s="134">
        <v>10087</v>
      </c>
      <c r="C28" s="134">
        <v>10576</v>
      </c>
      <c r="D28" s="134"/>
      <c r="E28" s="130">
        <f t="shared" si="0"/>
        <v>-489</v>
      </c>
      <c r="F28" s="251">
        <f t="shared" si="1"/>
        <v>-4.623676248108926</v>
      </c>
      <c r="G28" s="288"/>
      <c r="H28" s="134">
        <v>9385</v>
      </c>
      <c r="I28" s="134"/>
    </row>
    <row r="29" spans="1:9" s="252" customFormat="1" ht="12" customHeight="1">
      <c r="A29" s="85" t="s">
        <v>79</v>
      </c>
      <c r="B29" s="134">
        <v>0</v>
      </c>
      <c r="C29" s="134">
        <v>0</v>
      </c>
      <c r="D29" s="134"/>
      <c r="E29" s="130">
        <f t="shared" si="0"/>
        <v>0</v>
      </c>
      <c r="F29" s="251">
        <f t="shared" si="1"/>
        <v>0</v>
      </c>
      <c r="G29" s="288"/>
      <c r="H29" s="134">
        <v>0</v>
      </c>
      <c r="I29" s="134"/>
    </row>
    <row r="30" spans="1:9" s="252" customFormat="1" ht="12" customHeight="1">
      <c r="A30" s="85" t="s">
        <v>80</v>
      </c>
      <c r="B30" s="134">
        <v>1500</v>
      </c>
      <c r="C30" s="134">
        <v>1231</v>
      </c>
      <c r="D30" s="134"/>
      <c r="E30" s="130">
        <f t="shared" si="0"/>
        <v>269</v>
      </c>
      <c r="F30" s="251">
        <f t="shared" si="1"/>
        <v>21.852152721364742</v>
      </c>
      <c r="G30" s="288"/>
      <c r="H30" s="134">
        <v>836</v>
      </c>
      <c r="I30" s="134"/>
    </row>
    <row r="31" spans="1:9" s="252" customFormat="1" ht="12" customHeight="1">
      <c r="A31" s="87" t="s">
        <v>81</v>
      </c>
      <c r="B31" s="134">
        <v>2258</v>
      </c>
      <c r="C31" s="134">
        <v>7851</v>
      </c>
      <c r="D31" s="134"/>
      <c r="E31" s="130">
        <f t="shared" si="0"/>
        <v>-5593</v>
      </c>
      <c r="F31" s="251">
        <f t="shared" si="1"/>
        <v>-71.23933256909947</v>
      </c>
      <c r="G31" s="288"/>
      <c r="H31" s="134">
        <v>0</v>
      </c>
      <c r="I31" s="134"/>
    </row>
    <row r="32" spans="1:9" s="252" customFormat="1" ht="12" customHeight="1">
      <c r="A32" s="85" t="s">
        <v>82</v>
      </c>
      <c r="B32" s="134">
        <f>10701+1756+34</f>
        <v>12491</v>
      </c>
      <c r="C32" s="134">
        <v>9912</v>
      </c>
      <c r="D32" s="134"/>
      <c r="E32" s="130">
        <f t="shared" si="0"/>
        <v>2579</v>
      </c>
      <c r="F32" s="251">
        <f t="shared" si="1"/>
        <v>26.018966908797417</v>
      </c>
      <c r="G32" s="288"/>
      <c r="H32" s="134">
        <v>5923</v>
      </c>
      <c r="I32" s="134"/>
    </row>
    <row r="33" spans="1:9" s="252" customFormat="1" ht="12" customHeight="1">
      <c r="A33" s="85" t="s">
        <v>84</v>
      </c>
      <c r="B33" s="134">
        <v>3888</v>
      </c>
      <c r="C33" s="134">
        <v>4059</v>
      </c>
      <c r="D33" s="134"/>
      <c r="E33" s="130">
        <f t="shared" si="0"/>
        <v>-171</v>
      </c>
      <c r="F33" s="251">
        <f t="shared" si="1"/>
        <v>-4.212860310421286</v>
      </c>
      <c r="G33" s="288"/>
      <c r="H33" s="134">
        <v>2365</v>
      </c>
      <c r="I33" s="134"/>
    </row>
    <row r="34" spans="1:9" s="252" customFormat="1" ht="12" customHeight="1">
      <c r="A34" s="85" t="s">
        <v>85</v>
      </c>
      <c r="B34" s="134">
        <v>6647</v>
      </c>
      <c r="C34" s="134">
        <v>6866</v>
      </c>
      <c r="D34" s="134"/>
      <c r="E34" s="130">
        <f t="shared" si="0"/>
        <v>-219</v>
      </c>
      <c r="F34" s="251">
        <f t="shared" si="1"/>
        <v>-3.1896300611709876</v>
      </c>
      <c r="G34" s="288"/>
      <c r="H34" s="134">
        <v>3613</v>
      </c>
      <c r="I34" s="134"/>
    </row>
    <row r="35" spans="1:9" s="252" customFormat="1" ht="12" customHeight="1">
      <c r="A35" s="85" t="s">
        <v>86</v>
      </c>
      <c r="B35" s="134">
        <f>36558-2160</f>
        <v>34398</v>
      </c>
      <c r="C35" s="134">
        <f>9547+6680</f>
        <v>16227</v>
      </c>
      <c r="D35" s="134"/>
      <c r="E35" s="130">
        <f t="shared" si="0"/>
        <v>18171</v>
      </c>
      <c r="F35" s="251" t="str">
        <f t="shared" si="1"/>
        <v> </v>
      </c>
      <c r="G35" s="288"/>
      <c r="H35" s="134">
        <v>7859</v>
      </c>
      <c r="I35" s="134"/>
    </row>
    <row r="36" spans="1:9" s="252" customFormat="1" ht="12" customHeight="1">
      <c r="A36" s="85" t="s">
        <v>87</v>
      </c>
      <c r="B36" s="134">
        <v>1586</v>
      </c>
      <c r="C36" s="134">
        <v>1641</v>
      </c>
      <c r="D36" s="134"/>
      <c r="E36" s="130">
        <f t="shared" si="0"/>
        <v>-55</v>
      </c>
      <c r="F36" s="251">
        <f t="shared" si="1"/>
        <v>-3.351614868982328</v>
      </c>
      <c r="G36" s="288"/>
      <c r="H36" s="134">
        <v>1610</v>
      </c>
      <c r="I36" s="134"/>
    </row>
    <row r="37" spans="1:9" s="252" customFormat="1" ht="12" customHeight="1">
      <c r="A37" s="85" t="s">
        <v>89</v>
      </c>
      <c r="B37" s="134">
        <v>5811</v>
      </c>
      <c r="C37" s="134">
        <v>4622</v>
      </c>
      <c r="D37" s="134"/>
      <c r="E37" s="130">
        <f t="shared" si="0"/>
        <v>1189</v>
      </c>
      <c r="F37" s="251">
        <f t="shared" si="1"/>
        <v>25.724794461272175</v>
      </c>
      <c r="G37" s="288"/>
      <c r="H37" s="134">
        <v>2241</v>
      </c>
      <c r="I37" s="134"/>
    </row>
    <row r="38" spans="1:9" s="252" customFormat="1" ht="4.5" customHeight="1">
      <c r="A38" s="85"/>
      <c r="B38" s="289"/>
      <c r="C38" s="134"/>
      <c r="D38" s="134"/>
      <c r="E38" s="130"/>
      <c r="F38" s="251"/>
      <c r="G38" s="288"/>
      <c r="H38" s="289"/>
      <c r="I38" s="289"/>
    </row>
    <row r="39" spans="1:9" s="276" customFormat="1" ht="15" customHeight="1">
      <c r="A39" s="60" t="s">
        <v>90</v>
      </c>
      <c r="B39" s="177">
        <f>SUM(B26:B37)</f>
        <v>394869</v>
      </c>
      <c r="C39" s="177">
        <f>SUM(C26:C37)</f>
        <v>376992</v>
      </c>
      <c r="D39" s="177"/>
      <c r="E39" s="261">
        <f>IF(AND(B39&lt;=0,C39&lt;=0),ABS(B39)-ABS(C39),B39-C39)</f>
        <v>17877</v>
      </c>
      <c r="F39" s="262">
        <f>IF(C39=0,0,IF(ABS(E39)*100/ABS(C39)&gt;99.9," ",IF(ABS(E39)*100/ABS(C39)&lt;0.05,0,IF(E39&gt;=0,ABS(E39)*100/ABS(C39),((B39-C39)*100)/C39))))</f>
        <v>4.742010440539852</v>
      </c>
      <c r="G39" s="295"/>
      <c r="H39" s="177">
        <f>SUM(H26:H37)</f>
        <v>216208</v>
      </c>
      <c r="I39" s="176"/>
    </row>
    <row r="40" spans="1:9" s="252" customFormat="1" ht="13.5" customHeight="1">
      <c r="A40" s="306" t="s">
        <v>137</v>
      </c>
      <c r="B40" s="306"/>
      <c r="C40" s="306"/>
      <c r="D40" s="306"/>
      <c r="E40" s="306"/>
      <c r="F40" s="306"/>
      <c r="G40" s="296"/>
      <c r="I40" s="275"/>
    </row>
    <row r="41" spans="1:9" s="252" customFormat="1" ht="13.5" customHeight="1">
      <c r="A41" s="306" t="s">
        <v>138</v>
      </c>
      <c r="B41" s="306"/>
      <c r="C41" s="306"/>
      <c r="D41" s="306"/>
      <c r="E41" s="306"/>
      <c r="F41" s="306"/>
      <c r="G41" s="296"/>
      <c r="I41" s="275"/>
    </row>
    <row r="42" spans="1:9" s="252" customFormat="1" ht="1.5" customHeight="1">
      <c r="A42" s="297"/>
      <c r="B42" s="298"/>
      <c r="C42" s="298"/>
      <c r="D42" s="298"/>
      <c r="E42" s="298"/>
      <c r="F42" s="298"/>
      <c r="G42" s="296"/>
      <c r="H42" s="298"/>
      <c r="I42" s="277"/>
    </row>
  </sheetData>
  <mergeCells count="9">
    <mergeCell ref="A2:E2"/>
    <mergeCell ref="H8:H9"/>
    <mergeCell ref="H24:H25"/>
    <mergeCell ref="A41:F41"/>
    <mergeCell ref="A24:A25"/>
    <mergeCell ref="E24:F24"/>
    <mergeCell ref="E8:F8"/>
    <mergeCell ref="A8:A9"/>
    <mergeCell ref="A40:F40"/>
  </mergeCells>
  <printOptions/>
  <pageMargins left="0.75" right="0.75" top="1" bottom="1" header="0.5" footer="0.5"/>
  <pageSetup horizontalDpi="600" verticalDpi="600" orientation="portrait" paperSize="9" scale="95" r:id="rId2"/>
  <ignoredErrors>
    <ignoredError sqref="B24:F38 E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3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0.7109375" style="331" customWidth="1"/>
    <col min="2" max="2" width="10.7109375" style="331" customWidth="1"/>
    <col min="3" max="3" width="11.57421875" style="331" customWidth="1"/>
    <col min="4" max="4" width="10.7109375" style="331" customWidth="1"/>
    <col min="5" max="5" width="1.421875" style="331" customWidth="1"/>
    <col min="6" max="8" width="10.7109375" style="331" customWidth="1"/>
    <col min="9" max="16384" width="9.140625" style="331" customWidth="1"/>
  </cols>
  <sheetData>
    <row r="1" ht="17.25" customHeight="1">
      <c r="A1" s="330" t="s">
        <v>148</v>
      </c>
    </row>
    <row r="2" spans="1:8" ht="13.5" customHeight="1">
      <c r="A2" s="332"/>
      <c r="H2" s="333" t="s">
        <v>149</v>
      </c>
    </row>
    <row r="3" spans="1:8" ht="24" customHeight="1">
      <c r="A3" s="334" t="s">
        <v>150</v>
      </c>
      <c r="B3" s="335" t="s">
        <v>151</v>
      </c>
      <c r="C3" s="335"/>
      <c r="D3" s="335" t="s">
        <v>152</v>
      </c>
      <c r="E3" s="335"/>
      <c r="F3" s="335"/>
      <c r="G3" s="335"/>
      <c r="H3" s="335"/>
    </row>
    <row r="4" spans="1:8" s="339" customFormat="1" ht="24" customHeight="1">
      <c r="A4" s="336"/>
      <c r="B4" s="337" t="s">
        <v>153</v>
      </c>
      <c r="C4" s="338" t="s">
        <v>154</v>
      </c>
      <c r="D4" s="338" t="s">
        <v>155</v>
      </c>
      <c r="E4" s="337"/>
      <c r="F4" s="338" t="s">
        <v>156</v>
      </c>
      <c r="G4" s="335" t="s">
        <v>157</v>
      </c>
      <c r="H4" s="335"/>
    </row>
    <row r="5" spans="1:8" s="339" customFormat="1" ht="45.75" customHeight="1">
      <c r="A5" s="340"/>
      <c r="B5" s="341"/>
      <c r="C5" s="338"/>
      <c r="D5" s="338"/>
      <c r="E5" s="337"/>
      <c r="F5" s="338"/>
      <c r="G5" s="337" t="s">
        <v>158</v>
      </c>
      <c r="H5" s="342" t="s">
        <v>159</v>
      </c>
    </row>
    <row r="6" spans="1:8" s="346" customFormat="1" ht="12" customHeight="1">
      <c r="A6" s="343" t="s">
        <v>160</v>
      </c>
      <c r="B6" s="344">
        <v>28</v>
      </c>
      <c r="C6" s="344">
        <v>9</v>
      </c>
      <c r="D6" s="344">
        <v>-51</v>
      </c>
      <c r="E6" s="344"/>
      <c r="F6" s="344">
        <v>-19</v>
      </c>
      <c r="G6" s="344">
        <f>+D6+F6</f>
        <v>-70</v>
      </c>
      <c r="H6" s="345">
        <f>-46.900875+1</f>
        <v>-45.900875</v>
      </c>
    </row>
    <row r="7" spans="1:8" s="346" customFormat="1" ht="12" customHeight="1">
      <c r="A7" s="343" t="s">
        <v>161</v>
      </c>
      <c r="B7" s="344">
        <v>26</v>
      </c>
      <c r="C7" s="344">
        <v>7</v>
      </c>
      <c r="D7" s="344">
        <v>0</v>
      </c>
      <c r="E7" s="344"/>
      <c r="F7" s="344">
        <v>-19</v>
      </c>
      <c r="G7" s="344">
        <f>+D7+F7</f>
        <v>-19</v>
      </c>
      <c r="H7" s="345">
        <f>+G7+3.128</f>
        <v>-15.872</v>
      </c>
    </row>
    <row r="8" spans="1:8" s="346" customFormat="1" ht="12" customHeight="1">
      <c r="A8" s="343" t="s">
        <v>162</v>
      </c>
      <c r="B8" s="344">
        <v>205</v>
      </c>
      <c r="C8" s="344">
        <v>48</v>
      </c>
      <c r="D8" s="344">
        <v>0</v>
      </c>
      <c r="E8" s="344"/>
      <c r="F8" s="344">
        <v>-157</v>
      </c>
      <c r="G8" s="344">
        <f>+D8+F8</f>
        <v>-157</v>
      </c>
      <c r="H8" s="345">
        <f>51.555+G8+1.138</f>
        <v>-104.30699999999999</v>
      </c>
    </row>
    <row r="9" spans="1:8" s="346" customFormat="1" ht="12" customHeight="1">
      <c r="A9" s="347" t="s">
        <v>163</v>
      </c>
      <c r="B9" s="344">
        <v>10</v>
      </c>
      <c r="C9" s="344">
        <v>9</v>
      </c>
      <c r="D9" s="344">
        <v>0</v>
      </c>
      <c r="E9" s="344"/>
      <c r="F9" s="344">
        <v>0</v>
      </c>
      <c r="G9" s="344">
        <v>0</v>
      </c>
      <c r="H9" s="344">
        <v>0</v>
      </c>
    </row>
    <row r="10" spans="1:8" s="351" customFormat="1" ht="4.5" customHeight="1">
      <c r="A10" s="348"/>
      <c r="B10" s="349"/>
      <c r="C10" s="350"/>
      <c r="D10" s="349"/>
      <c r="E10" s="349"/>
      <c r="F10" s="349"/>
      <c r="G10" s="350"/>
      <c r="H10" s="349"/>
    </row>
    <row r="11" spans="1:8" s="355" customFormat="1" ht="17.25" customHeight="1">
      <c r="A11" s="352" t="s">
        <v>164</v>
      </c>
      <c r="B11" s="353">
        <f>+B6+B7+B8+B9</f>
        <v>269</v>
      </c>
      <c r="C11" s="353">
        <f>+C6+C7+C8+C9</f>
        <v>73</v>
      </c>
      <c r="D11" s="353">
        <f>+D6+D7+D8</f>
        <v>-51</v>
      </c>
      <c r="E11" s="353"/>
      <c r="F11" s="353">
        <f>+F6+F7+F8</f>
        <v>-195</v>
      </c>
      <c r="G11" s="353">
        <f>+G6+G7+G8</f>
        <v>-246</v>
      </c>
      <c r="H11" s="354">
        <f>+H6+H7+H8</f>
        <v>-166.079875</v>
      </c>
    </row>
    <row r="12" spans="1:8" s="346" customFormat="1" ht="12" customHeight="1">
      <c r="A12" s="343" t="s">
        <v>165</v>
      </c>
      <c r="B12" s="344">
        <v>0</v>
      </c>
      <c r="C12" s="344">
        <v>0</v>
      </c>
      <c r="D12" s="344">
        <v>14</v>
      </c>
      <c r="E12" s="344"/>
      <c r="F12" s="344">
        <v>0</v>
      </c>
      <c r="G12" s="344">
        <f>+D12+F12</f>
        <v>14</v>
      </c>
      <c r="H12" s="345">
        <f>-7.162+G12</f>
        <v>6.838</v>
      </c>
    </row>
    <row r="13" spans="1:8" s="346" customFormat="1" ht="12" customHeight="1">
      <c r="A13" s="343" t="s">
        <v>166</v>
      </c>
      <c r="B13" s="344">
        <v>220</v>
      </c>
      <c r="C13" s="344">
        <v>122</v>
      </c>
      <c r="D13" s="344">
        <v>-30</v>
      </c>
      <c r="E13" s="356" t="s">
        <v>167</v>
      </c>
      <c r="F13" s="344">
        <v>99</v>
      </c>
      <c r="G13" s="344">
        <v>69</v>
      </c>
      <c r="H13" s="345">
        <f>+G13-23.23</f>
        <v>45.769999999999996</v>
      </c>
    </row>
    <row r="14" spans="1:8" s="346" customFormat="1" ht="4.5" customHeight="1">
      <c r="A14" s="343"/>
      <c r="B14" s="344"/>
      <c r="C14" s="357"/>
      <c r="D14" s="344"/>
      <c r="E14" s="344"/>
      <c r="F14" s="344"/>
      <c r="G14" s="344"/>
      <c r="H14" s="345"/>
    </row>
    <row r="15" spans="1:8" s="355" customFormat="1" ht="17.25" customHeight="1">
      <c r="A15" s="352" t="s">
        <v>168</v>
      </c>
      <c r="B15" s="353">
        <f aca="true" t="shared" si="0" ref="B15:H15">+B12+B13</f>
        <v>220</v>
      </c>
      <c r="C15" s="353">
        <f t="shared" si="0"/>
        <v>122</v>
      </c>
      <c r="D15" s="353">
        <f t="shared" si="0"/>
        <v>-16</v>
      </c>
      <c r="E15" s="353"/>
      <c r="F15" s="353">
        <f t="shared" si="0"/>
        <v>99</v>
      </c>
      <c r="G15" s="353">
        <f t="shared" si="0"/>
        <v>83</v>
      </c>
      <c r="H15" s="354">
        <f t="shared" si="0"/>
        <v>52.608</v>
      </c>
    </row>
    <row r="16" spans="1:8" s="351" customFormat="1" ht="4.5" customHeight="1">
      <c r="A16" s="358"/>
      <c r="B16" s="350"/>
      <c r="C16" s="350"/>
      <c r="D16" s="350"/>
      <c r="E16" s="350"/>
      <c r="F16" s="350"/>
      <c r="G16" s="350"/>
      <c r="H16" s="349"/>
    </row>
    <row r="17" spans="1:8" s="355" customFormat="1" ht="17.25" customHeight="1">
      <c r="A17" s="359" t="s">
        <v>169</v>
      </c>
      <c r="B17" s="353" t="s">
        <v>170</v>
      </c>
      <c r="C17" s="353" t="s">
        <v>171</v>
      </c>
      <c r="D17" s="353"/>
      <c r="E17" s="353"/>
      <c r="F17" s="353"/>
      <c r="G17" s="353"/>
      <c r="H17" s="353"/>
    </row>
    <row r="18" spans="1:8" s="355" customFormat="1" ht="17.25" customHeight="1">
      <c r="A18" s="359"/>
      <c r="B18" s="353">
        <f>+B11-B15</f>
        <v>49</v>
      </c>
      <c r="C18" s="353">
        <v>49</v>
      </c>
      <c r="D18" s="353">
        <v>-67</v>
      </c>
      <c r="E18" s="353"/>
      <c r="F18" s="353">
        <v>-96</v>
      </c>
      <c r="G18" s="353">
        <v>-163</v>
      </c>
      <c r="H18" s="354">
        <f>+H11+H15</f>
        <v>-113.47187499999998</v>
      </c>
    </row>
    <row r="19" spans="1:8" ht="39.75" customHeight="1">
      <c r="A19" s="360" t="s">
        <v>172</v>
      </c>
      <c r="B19" s="361"/>
      <c r="C19" s="361"/>
      <c r="D19" s="361"/>
      <c r="E19" s="361"/>
      <c r="F19" s="361"/>
      <c r="G19" s="361"/>
      <c r="H19" s="361"/>
    </row>
    <row r="20" spans="1:8" ht="19.5" customHeight="1">
      <c r="A20" s="362" t="s">
        <v>173</v>
      </c>
      <c r="B20" s="363"/>
      <c r="C20" s="363"/>
      <c r="D20" s="363"/>
      <c r="E20" s="363"/>
      <c r="F20" s="363"/>
      <c r="G20" s="363"/>
      <c r="H20" s="363"/>
    </row>
    <row r="21" spans="1:8" ht="25.5" customHeight="1">
      <c r="A21" s="364" t="s">
        <v>174</v>
      </c>
      <c r="B21" s="363"/>
      <c r="C21" s="363"/>
      <c r="D21" s="363"/>
      <c r="E21" s="363"/>
      <c r="F21" s="363"/>
      <c r="G21" s="363"/>
      <c r="H21" s="363"/>
    </row>
    <row r="22" spans="1:8" ht="39.75" customHeight="1">
      <c r="A22" s="365" t="s">
        <v>175</v>
      </c>
      <c r="B22" s="365"/>
      <c r="C22" s="365"/>
      <c r="D22" s="365"/>
      <c r="E22" s="365"/>
      <c r="F22" s="365"/>
      <c r="G22" s="365"/>
      <c r="H22" s="365"/>
    </row>
    <row r="23" spans="1:8" ht="49.5" customHeight="1">
      <c r="A23" s="365" t="s">
        <v>176</v>
      </c>
      <c r="B23" s="365"/>
      <c r="C23" s="365"/>
      <c r="D23" s="365"/>
      <c r="E23" s="365"/>
      <c r="F23" s="365"/>
      <c r="G23" s="365"/>
      <c r="H23" s="365"/>
    </row>
    <row r="24" spans="1:8" ht="12" customHeight="1">
      <c r="A24" s="362" t="s">
        <v>177</v>
      </c>
      <c r="B24" s="363"/>
      <c r="C24" s="363"/>
      <c r="D24" s="363"/>
      <c r="E24" s="363"/>
      <c r="F24" s="363"/>
      <c r="G24" s="363"/>
      <c r="H24" s="363"/>
    </row>
    <row r="25" spans="1:8" ht="4.5" customHeight="1">
      <c r="A25" s="366"/>
      <c r="B25" s="367"/>
      <c r="C25" s="367"/>
      <c r="D25" s="367"/>
      <c r="E25" s="367"/>
      <c r="F25" s="367"/>
      <c r="G25" s="367"/>
      <c r="H25" s="367"/>
    </row>
    <row r="26" spans="1:8" ht="12.75">
      <c r="A26" s="367"/>
      <c r="B26" s="367"/>
      <c r="C26" s="367"/>
      <c r="D26" s="367"/>
      <c r="E26" s="367"/>
      <c r="F26" s="367"/>
      <c r="G26" s="367"/>
      <c r="H26" s="367"/>
    </row>
    <row r="27" spans="1:8" ht="12.75">
      <c r="A27" s="367"/>
      <c r="B27" s="367"/>
      <c r="C27" s="367"/>
      <c r="D27" s="367"/>
      <c r="E27" s="367"/>
      <c r="F27" s="367"/>
      <c r="G27" s="367"/>
      <c r="H27" s="367"/>
    </row>
    <row r="28" spans="1:8" ht="12.75">
      <c r="A28" s="367"/>
      <c r="B28" s="367"/>
      <c r="C28" s="367"/>
      <c r="D28" s="367"/>
      <c r="E28" s="367"/>
      <c r="F28" s="367"/>
      <c r="G28" s="367"/>
      <c r="H28" s="367"/>
    </row>
    <row r="29" spans="1:8" ht="12.75">
      <c r="A29" s="367"/>
      <c r="B29" s="367"/>
      <c r="C29" s="367"/>
      <c r="D29" s="367"/>
      <c r="E29" s="367"/>
      <c r="F29" s="367"/>
      <c r="G29" s="367"/>
      <c r="H29" s="367"/>
    </row>
    <row r="30" spans="1:8" ht="12.75">
      <c r="A30" s="367"/>
      <c r="B30" s="367"/>
      <c r="C30" s="367"/>
      <c r="D30" s="367"/>
      <c r="E30" s="367"/>
      <c r="F30" s="367"/>
      <c r="G30" s="367"/>
      <c r="H30" s="367"/>
    </row>
    <row r="31" spans="1:8" ht="12.75">
      <c r="A31" s="367"/>
      <c r="B31" s="367"/>
      <c r="C31" s="367"/>
      <c r="D31" s="367"/>
      <c r="E31" s="367"/>
      <c r="F31" s="367"/>
      <c r="G31" s="367"/>
      <c r="H31" s="367"/>
    </row>
    <row r="32" spans="1:8" ht="12.75">
      <c r="A32" s="367"/>
      <c r="B32" s="367"/>
      <c r="C32" s="367"/>
      <c r="D32" s="367"/>
      <c r="E32" s="367"/>
      <c r="F32" s="367"/>
      <c r="G32" s="367"/>
      <c r="H32" s="367"/>
    </row>
    <row r="33" spans="1:8" ht="12.75">
      <c r="A33" s="367"/>
      <c r="B33" s="367"/>
      <c r="C33" s="367"/>
      <c r="D33" s="367"/>
      <c r="E33" s="367"/>
      <c r="F33" s="367"/>
      <c r="G33" s="367"/>
      <c r="H33" s="367"/>
    </row>
    <row r="34" spans="1:8" ht="12.75">
      <c r="A34" s="367"/>
      <c r="B34" s="367"/>
      <c r="C34" s="367"/>
      <c r="D34" s="367"/>
      <c r="E34" s="367"/>
      <c r="F34" s="367"/>
      <c r="G34" s="367"/>
      <c r="H34" s="367"/>
    </row>
  </sheetData>
  <mergeCells count="13">
    <mergeCell ref="A17:A18"/>
    <mergeCell ref="A22:H22"/>
    <mergeCell ref="A24:H24"/>
    <mergeCell ref="A19:H19"/>
    <mergeCell ref="A20:H20"/>
    <mergeCell ref="A21:H21"/>
    <mergeCell ref="A23:H23"/>
    <mergeCell ref="B3:C3"/>
    <mergeCell ref="D3:H3"/>
    <mergeCell ref="C4:C5"/>
    <mergeCell ref="D4:D5"/>
    <mergeCell ref="F4:F5"/>
    <mergeCell ref="G4:H4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H1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7.00390625" style="367" customWidth="1"/>
    <col min="2" max="2" width="9.140625" style="367" customWidth="1"/>
    <col min="3" max="3" width="15.28125" style="367" bestFit="1" customWidth="1"/>
    <col min="4" max="4" width="13.8515625" style="367" customWidth="1"/>
    <col min="5" max="5" width="12.7109375" style="367" customWidth="1"/>
    <col min="6" max="6" width="9.140625" style="367" customWidth="1"/>
    <col min="7" max="7" width="1.421875" style="367" customWidth="1"/>
    <col min="8" max="8" width="13.28125" style="367" customWidth="1"/>
    <col min="9" max="16384" width="9.140625" style="367" customWidth="1"/>
  </cols>
  <sheetData>
    <row r="1" ht="17.25" customHeight="1">
      <c r="A1" s="330" t="s">
        <v>178</v>
      </c>
    </row>
    <row r="2" spans="1:8" ht="13.5" customHeight="1">
      <c r="A2" s="368"/>
      <c r="H2" s="333" t="s">
        <v>149</v>
      </c>
    </row>
    <row r="3" spans="1:8" s="331" customFormat="1" ht="24" customHeight="1">
      <c r="A3" s="369" t="s">
        <v>150</v>
      </c>
      <c r="B3" s="335" t="s">
        <v>151</v>
      </c>
      <c r="C3" s="335"/>
      <c r="D3" s="335" t="s">
        <v>179</v>
      </c>
      <c r="E3" s="335"/>
      <c r="F3" s="335"/>
      <c r="G3" s="335"/>
      <c r="H3" s="335"/>
    </row>
    <row r="4" spans="1:8" s="339" customFormat="1" ht="24" customHeight="1">
      <c r="A4" s="336"/>
      <c r="B4" s="337" t="s">
        <v>153</v>
      </c>
      <c r="C4" s="338" t="s">
        <v>180</v>
      </c>
      <c r="D4" s="338" t="s">
        <v>155</v>
      </c>
      <c r="E4" s="338" t="s">
        <v>156</v>
      </c>
      <c r="F4" s="335" t="s">
        <v>157</v>
      </c>
      <c r="G4" s="335"/>
      <c r="H4" s="335"/>
    </row>
    <row r="5" spans="1:8" s="339" customFormat="1" ht="30" customHeight="1">
      <c r="A5" s="340"/>
      <c r="B5" s="341"/>
      <c r="C5" s="338"/>
      <c r="D5" s="338"/>
      <c r="E5" s="338"/>
      <c r="F5" s="337" t="s">
        <v>158</v>
      </c>
      <c r="G5" s="337"/>
      <c r="H5" s="342" t="s">
        <v>159</v>
      </c>
    </row>
    <row r="6" spans="1:8" ht="13.5" customHeight="1">
      <c r="A6" s="370" t="s">
        <v>187</v>
      </c>
      <c r="B6" s="371">
        <v>431</v>
      </c>
      <c r="C6" s="371">
        <v>375</v>
      </c>
      <c r="D6" s="371">
        <v>1</v>
      </c>
      <c r="E6" s="372">
        <v>-58</v>
      </c>
      <c r="F6" s="372">
        <f>+D6+E6</f>
        <v>-57</v>
      </c>
      <c r="G6" s="372"/>
      <c r="H6" s="373">
        <v>-43</v>
      </c>
    </row>
    <row r="7" spans="1:8" ht="12" customHeight="1">
      <c r="A7" s="370" t="s">
        <v>181</v>
      </c>
      <c r="B7" s="372">
        <v>20</v>
      </c>
      <c r="C7" s="372">
        <v>18</v>
      </c>
      <c r="D7" s="372">
        <v>0</v>
      </c>
      <c r="E7" s="372">
        <v>0</v>
      </c>
      <c r="F7" s="372">
        <v>0</v>
      </c>
      <c r="G7" s="372"/>
      <c r="H7" s="372">
        <v>0</v>
      </c>
    </row>
    <row r="8" spans="1:8" s="377" customFormat="1" ht="4.5" customHeight="1">
      <c r="A8" s="374"/>
      <c r="B8" s="375"/>
      <c r="C8" s="375"/>
      <c r="D8" s="375"/>
      <c r="E8" s="375"/>
      <c r="F8" s="375"/>
      <c r="G8" s="375"/>
      <c r="H8" s="376"/>
    </row>
    <row r="9" spans="1:8" s="377" customFormat="1" ht="21.75" customHeight="1">
      <c r="A9" s="378" t="s">
        <v>182</v>
      </c>
      <c r="B9" s="379">
        <f aca="true" t="shared" si="0" ref="B9:H9">SUM(B6:B8)</f>
        <v>451</v>
      </c>
      <c r="C9" s="379">
        <f t="shared" si="0"/>
        <v>393</v>
      </c>
      <c r="D9" s="379">
        <f t="shared" si="0"/>
        <v>1</v>
      </c>
      <c r="E9" s="379">
        <f t="shared" si="0"/>
        <v>-58</v>
      </c>
      <c r="F9" s="379">
        <f t="shared" si="0"/>
        <v>-57</v>
      </c>
      <c r="G9" s="379"/>
      <c r="H9" s="379">
        <f t="shared" si="0"/>
        <v>-43</v>
      </c>
    </row>
    <row r="10" spans="1:8" s="377" customFormat="1" ht="4.5" customHeight="1">
      <c r="A10" s="374"/>
      <c r="B10" s="375"/>
      <c r="C10" s="375"/>
      <c r="D10" s="375"/>
      <c r="E10" s="375"/>
      <c r="F10" s="375"/>
      <c r="G10" s="375"/>
      <c r="H10" s="376"/>
    </row>
    <row r="11" spans="1:8" s="377" customFormat="1" ht="21.75" customHeight="1">
      <c r="A11" s="378" t="s">
        <v>183</v>
      </c>
      <c r="B11" s="379">
        <v>68</v>
      </c>
      <c r="C11" s="379">
        <v>115</v>
      </c>
      <c r="D11" s="379">
        <v>0</v>
      </c>
      <c r="E11" s="379">
        <v>40</v>
      </c>
      <c r="F11" s="379">
        <f>+D11+E11</f>
        <v>40</v>
      </c>
      <c r="G11" s="380" t="s">
        <v>184</v>
      </c>
      <c r="H11" s="381">
        <v>14</v>
      </c>
    </row>
    <row r="12" spans="1:8" s="377" customFormat="1" ht="4.5" customHeight="1">
      <c r="A12" s="382"/>
      <c r="B12" s="383"/>
      <c r="C12" s="383"/>
      <c r="D12" s="383"/>
      <c r="E12" s="383"/>
      <c r="F12" s="383"/>
      <c r="G12" s="383"/>
      <c r="H12" s="383"/>
    </row>
    <row r="13" spans="1:8" s="377" customFormat="1" ht="17.25" customHeight="1">
      <c r="A13" s="378" t="s">
        <v>157</v>
      </c>
      <c r="B13" s="379"/>
      <c r="C13" s="379"/>
      <c r="D13" s="379">
        <f>+D9-D11</f>
        <v>1</v>
      </c>
      <c r="E13" s="379">
        <f>+E9+E11</f>
        <v>-18</v>
      </c>
      <c r="F13" s="379">
        <f>+F9+F11</f>
        <v>-17</v>
      </c>
      <c r="G13" s="379"/>
      <c r="H13" s="379">
        <f>+H9+H11</f>
        <v>-29</v>
      </c>
    </row>
    <row r="14" spans="1:8" ht="27.75" customHeight="1">
      <c r="A14" s="384" t="s">
        <v>185</v>
      </c>
      <c r="B14" s="361"/>
      <c r="C14" s="361"/>
      <c r="D14" s="361"/>
      <c r="E14" s="361"/>
      <c r="F14" s="361"/>
      <c r="G14" s="361"/>
      <c r="H14" s="361"/>
    </row>
    <row r="15" spans="1:8" ht="13.5" customHeight="1">
      <c r="A15" s="360" t="s">
        <v>186</v>
      </c>
      <c r="B15" s="384"/>
      <c r="C15" s="384"/>
      <c r="D15" s="384"/>
      <c r="E15" s="384"/>
      <c r="F15" s="384"/>
      <c r="G15" s="384"/>
      <c r="H15" s="384"/>
    </row>
    <row r="16" ht="4.5" customHeight="1">
      <c r="A16" s="366"/>
    </row>
    <row r="17" ht="12.75">
      <c r="A17" s="366"/>
    </row>
  </sheetData>
  <mergeCells count="8">
    <mergeCell ref="A15:H15"/>
    <mergeCell ref="A14:H14"/>
    <mergeCell ref="D3:H3"/>
    <mergeCell ref="B3:C3"/>
    <mergeCell ref="C4:C5"/>
    <mergeCell ref="D4:D5"/>
    <mergeCell ref="F4:H4"/>
    <mergeCell ref="E4:E5"/>
  </mergeCells>
  <printOptions/>
  <pageMargins left="0.17" right="0.23" top="0.6" bottom="0.48" header="0.23" footer="0.23"/>
  <pageSetup fitToHeight="1" fitToWidth="1" horizontalDpi="600" verticalDpi="600" orientation="landscape" paperSize="9" r:id="rId2"/>
  <headerFooter alignWithMargins="0">
    <oddHeader>&amp;C&amp;8&amp;A</oddHeader>
    <oddFooter>&amp;L&amp;8&amp;D - &amp;T&amp;R&amp;8&amp;Z&amp;F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av05360</dc:creator>
  <cp:keywords/>
  <dc:description/>
  <cp:lastModifiedBy>BH00062</cp:lastModifiedBy>
  <cp:lastPrinted>2008-03-20T12:44:03Z</cp:lastPrinted>
  <dcterms:created xsi:type="dcterms:W3CDTF">2008-03-19T16:16:38Z</dcterms:created>
  <dcterms:modified xsi:type="dcterms:W3CDTF">2008-03-20T12:44:53Z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941914036</vt:i4>
  </property>
  <property fmtid="{D5CDD505-2E9C-101B-9397-08002B2CF9AE}" pid="3" name="_NewReviewCycle">
    <vt:lpwstr/>
  </property>
  <property fmtid="{D5CDD505-2E9C-101B-9397-08002B2CF9AE}" pid="4" name="_EmailSubject">
    <vt:lpwstr>IR_Comunicati stampa_italiano_12_07.doc</vt:lpwstr>
  </property>
  <property fmtid="{D5CDD505-2E9C-101B-9397-08002B2CF9AE}" pid="5" name="_AuthorEmail">
    <vt:lpwstr>MAURIZIO.COGLIATI@BANCAINTESA.IT</vt:lpwstr>
  </property>
  <property fmtid="{D5CDD505-2E9C-101B-9397-08002B2CF9AE}" pid="6" name="_AuthorEmailDisplayName">
    <vt:lpwstr>COGLIATI,MAURIZIO ANGELO</vt:lpwstr>
  </property>
  <property fmtid="{D5CDD505-2E9C-101B-9397-08002B2CF9AE}" pid="7" name="_ReviewingToolsShownOnce">
    <vt:lpwstr/>
  </property>
</Properties>
</file>