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workbookProtection lockStructure="1"/>
  <bookViews>
    <workbookView xWindow="32760" yWindow="32760" windowWidth="23040" windowHeight="10050" activeTab="0"/>
  </bookViews>
  <sheets>
    <sheet name="Cover" sheetId="1" r:id="rId1"/>
    <sheet name="Key metrics" sheetId="2" r:id="rId2"/>
    <sheet name="Leverage" sheetId="3" r:id="rId3"/>
    <sheet name="Capital" sheetId="4" r:id="rId4"/>
    <sheet name="RWA OV1" sheetId="5" r:id="rId5"/>
    <sheet name="P&amp;L" sheetId="6" r:id="rId6"/>
    <sheet name="Assets" sheetId="7" r:id="rId7"/>
    <sheet name="Market Risk" sheetId="8" r:id="rId8"/>
    <sheet name="Credit Risk_STA_a" sheetId="9" r:id="rId9"/>
    <sheet name="Credit Risk_IRB_a" sheetId="10" r:id="rId10"/>
    <sheet name="Sovereign" sheetId="11" r:id="rId11"/>
    <sheet name="NPE" sheetId="12" r:id="rId12"/>
    <sheet name="Forborne exposures" sheetId="13" r:id="rId13"/>
  </sheets>
  <definedNames>
    <definedName name="_AMO_ContentDefinition_455527655" hidden="1">"'Partitions:13'"</definedName>
    <definedName name="_AMO_ContentDefinition_455527655.0" hidden="1">"'&lt;ContentDefinition name=""X:\1350 - Risk Infrastructure - Comp data\Transparency exercises\2019\Data process\Data\dataset.sas7bdat"" rsid=""455527655"" type=""DataSet"" format=""ReportXml"" imgfmt=""ActiveX"" created=""09/24/2019 12:57:34"" modifed=""'"</definedName>
    <definedName name="_AMO_ContentDefinition_455527655.1" hidden="1">"'11/04/2019 12:09:10"" user=""Joanna Cinal"" apply=""False"" css=""C:\Program Files (x86)\SASHome\x86\SASAddinforMicrosoftOffice\7.1\Styles\AMODefault.css"" range=""X__1350___Risk_Infrastructure___Comp_data_Transparency_exercises_2019_Data_process_Data'"</definedName>
    <definedName name="_AMO_ContentDefinition_455527655.10" hidden="1">"'frastructure - Comp data\Transparency exercises\2019\Data process\Data\dataset.sas7bdat&amp;amp;lt;/RelativePath&amp;amp;gt;&amp;amp;#xD;&amp;amp;#xA;&amp;amp;lt;/DNA&amp;amp;gt;&amp;quot; Name=&amp;quot;X:\1350 - Risk Infrastructure - Comp data\Transparency exercises\2019\Data proc'"</definedName>
    <definedName name="_AMO_ContentDefinition_455527655.11" hidden="1">"'ess\Data\dataset.sas7bdat&amp;quot; /&amp;gt;"" /&gt;
  &lt;param n=""ExcelTableColumnCount"" v=""4"" /&gt;
  &lt;param n=""ExcelTableRowCount"" v=""721129"" /&gt;
  &lt;param n=""DataRowCount"" v=""721129"" /&gt;
  &lt;param n=""DataColCount"" v=""4"" /&gt;
  &lt;param n=""ObsCol'"</definedName>
    <definedName name="_AMO_ContentDefinition_455527655.12" hidden="1">"'umn"" v=""false"" /&gt;
  &lt;param n=""ExcelFormattingHash"" v=""-53889059"" /&gt;
  &lt;param n=""ExcelFormatting"" v=""Automatic"" /&gt;
  &lt;ExcelXMLOptions AdjColWidths=""True"" RowOpt=""InsertCells"" ColOpt=""InsertCells"" /&gt;
&lt;/ContentDefinition&gt;'"</definedName>
    <definedName name="_AMO_ContentDefinition_455527655.2" hidden="1">"'_dataset_sas7bdat"" auto=""False"" xTime=""00:00:00.0470000"" rTime=""00:07:08.6920000"" bgnew=""False"" nFmt=""False"" grphSet=""True"" imgY=""0"" imgX=""0"" redirect=""False""&gt;
  &lt;files /&gt;
  &lt;parents /&gt;
  &lt;children /&gt;
  &lt;param n=""AMO_Version'"</definedName>
    <definedName name="_AMO_ContentDefinition_455527655.3" hidden="1">"'"" v=""7.1"" /&gt;
  &lt;param n=""DisplayName"" v=""X:\1350 - Risk Infrastructure - Comp data\Transparency exercises\2019\Data process\Data\dataset.sas7bdat"" /&gt;
  &lt;param n=""DisplayType"" v=""Data Set"" /&gt;
  &lt;param n=""DataSourceType"" v=""SAS DATASET'"</definedName>
    <definedName name="_AMO_ContentDefinition_455527655.4" hidden="1">"'"" /&gt;
  &lt;param n=""SASFilter"" v="""" /&gt;
  &lt;param n=""MoreSheetsForRows"" v=""True"" /&gt;
  &lt;param n=""PageSize"" v=""500"" /&gt;
  &lt;param n=""ShowRowNumbers"" v=""False"" /&gt;
  &lt;param n=""ShowInfoInSheet"" v=""False"" /&gt;
  &lt;param n=""CredKey"" v=""X:'"</definedName>
    <definedName name="_AMO_ContentDefinition_455527655.5" hidden="1">"'\1350 - Risk Infrastructure - Comp data\Transparency exercises\2019\Data process\Data\dataset.sas7bdat"" /&gt;
  &lt;param n=""ClassName"" v=""SAS.OfficeAddin.DataViewItem"" /&gt;
  &lt;param n=""ServerName"" v="""" /&gt;
  &lt;param n=""DataSource"" v=""&amp;lt;SasData'"</definedName>
    <definedName name="_AMO_ContentDefinition_455527655.6" hidden="1">"'Source Version=&amp;quot;4.2&amp;quot; Type=&amp;quot;SAS.Servers.Dataset&amp;quot; FilterDS=&amp;quot;&amp;amp;lt;?xml version=&amp;amp;quot;1.0&amp;amp;quot; encoding=&amp;amp;quot;utf-16&amp;amp;quot;?&amp;amp;gt;&amp;amp;lt;FilterTree&amp;amp;gt;&amp;amp;lt;TreeRoot /&amp;amp;gt;&amp;amp;lt;/FilterTree&amp;amp;gt;'"</definedName>
    <definedName name="_AMO_ContentDefinition_455527655.7" hidden="1">"'&amp;quot; ColSelFlg=&amp;quot;0&amp;quot; DNA=&amp;quot;&amp;amp;lt;DNA&amp;amp;gt;&amp;amp;#xD;&amp;amp;#xA;  &amp;amp;lt;Type&amp;amp;gt;LocalFile&amp;amp;lt;/Type&amp;amp;gt;&amp;amp;#xD;&amp;amp;#xA;  &amp;amp;lt;Name&amp;amp;gt;dataset.sas7bdat&amp;amp;lt;/Name&amp;amp;gt;&amp;amp;#xD;&amp;amp;#xA;  &amp;amp;lt;Version&amp;amp;gt;1'"</definedName>
    <definedName name="_AMO_ContentDefinition_455527655.8" hidden="1">"'&amp;amp;lt;/Version&amp;amp;gt;&amp;amp;#xD;&amp;amp;#xA;  &amp;amp;lt;Assembly /&amp;amp;gt;&amp;amp;#xD;&amp;amp;#xA;  &amp;amp;lt;Factory /&amp;amp;gt;&amp;amp;#xD;&amp;amp;#xA;  &amp;amp;lt;ParentName&amp;amp;gt;Data&amp;amp;lt;/ParentName&amp;amp;gt;&amp;amp;#xD;&amp;amp;#xA;  &amp;amp;lt;Delimiter&amp;amp;gt;\&amp;amp;lt;/Deli'"</definedName>
    <definedName name="_AMO_ContentDefinition_455527655.9" hidden="1">"'miter&amp;amp;gt;&amp;amp;#xD;&amp;amp;#xA;  &amp;amp;lt;FullPath&amp;amp;gt;X:\1350 - Risk Infrastructure - Comp data\Transparency exercises\2019\Data process\Data\dataset.sas7bdat&amp;amp;lt;/FullPath&amp;amp;gt;&amp;amp;#xD;&amp;amp;#xA;  &amp;amp;lt;RelativePath&amp;amp;gt;X:\1350 - Risk In'"</definedName>
    <definedName name="_AMO_ContentLocation_455527655__A1" hidden="1">"'Partitions:2'"</definedName>
    <definedName name="_AMO_ContentLocation_455527655__A1.0" hidden="1">"'&lt;ContentLocation path=""A1"" rsid=""455527655"" tag="""" fid=""0""&gt;
  &lt;param n=""_NumRows"" v=""721130"" /&gt;
  &lt;param n=""_NumCols"" v=""4"" /&gt;
  &lt;param n=""SASDataState"" v=""none"" /&gt;
  &lt;param n=""SASDataStart"" v=""1"" /&gt;
  &lt;param n=""SASDat'"</definedName>
    <definedName name="_AMO_ContentLocation_455527655__A1.1" hidden="1">"'aEnd"" v=""721129"" /&gt;
&lt;/ContentLocation&gt;'"</definedName>
    <definedName name="_AMO_RefreshMultipleList" hidden="1">"'&lt;Items /&gt;'"</definedName>
    <definedName name="_AMO_SingleObject_455527655__A1" hidden="1">#REF!</definedName>
    <definedName name="_AMO_XmlVersion" hidden="1">"'1'"</definedName>
    <definedName name="_xlfn.IFERROR" hidden="1">#NAME?</definedName>
    <definedName name="_xlnm.Print_Area" localSheetId="6">'Assets'!$A$1:$AD$31</definedName>
    <definedName name="_xlnm.Print_Area" localSheetId="3">'Capital'!$B$1:$J$61</definedName>
    <definedName name="_xlnm.Print_Area" localSheetId="9">'Credit Risk_IRB_a'!$A$1:$AA$267</definedName>
    <definedName name="_xlnm.Print_Area" localSheetId="8">'Credit Risk_STA_a'!$A$1:$S$316</definedName>
    <definedName name="_xlnm.Print_Area" localSheetId="12">'Forborne exposures'!$A$1:$V$35</definedName>
    <definedName name="_xlnm.Print_Area" localSheetId="1">'Key metrics'!$A$1:$H$29</definedName>
    <definedName name="_xlnm.Print_Area" localSheetId="2">'Leverage'!$A$1:$I$16</definedName>
    <definedName name="_xlnm.Print_Area" localSheetId="7">'Market Risk'!$A$1:$X$40</definedName>
    <definedName name="_xlnm.Print_Area" localSheetId="11">'NPE'!$A$1:$AD$35</definedName>
    <definedName name="_xlnm.Print_Area" localSheetId="5">'P&amp;L'!$B$1:$F$52</definedName>
    <definedName name="_xlnm.Print_Area" localSheetId="4">'RWA OV1'!$A$1:$G$30</definedName>
    <definedName name="_xlnm.Print_Area" localSheetId="10">'Sovereign'!$A$1:$AB$383</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IRange">'Cover'!$C$6</definedName>
    <definedName name="_xlnm.Print_Titles" localSheetId="9">'Credit Risk_IRB_a'!$B:$C,'Credit Risk_IRB_a'!$1:$4</definedName>
    <definedName name="_xlnm.Print_Titles" localSheetId="8">'Credit Risk_STA_a'!$B:$C,'Credit Risk_STA_a'!$1:$5</definedName>
    <definedName name="_xlnm.Print_Titles" localSheetId="12">'Forborne exposures'!$B:$B</definedName>
    <definedName name="_xlnm.Print_Titles" localSheetId="11">'NPE'!$B:$B</definedName>
    <definedName name="_xlnm.Print_Titles" localSheetId="10">'Sovereign'!$A:$B,'Sovereign'!$1:$11</definedName>
    <definedName name="Z_1DB48480_6711_40FB_9C4F_EB173E700CA0_.wvu.PrintArea" localSheetId="6" hidden="1">'Assets'!#REF!</definedName>
  </definedNames>
  <calcPr calcMode="manual" fullCalcOnLoad="1"/>
</workbook>
</file>

<file path=xl/sharedStrings.xml><?xml version="1.0" encoding="utf-8"?>
<sst xmlns="http://schemas.openxmlformats.org/spreadsheetml/2006/main" count="2157" uniqueCount="564">
  <si>
    <t>2019 EU-wide Transparency Exercise</t>
  </si>
  <si>
    <t>Round_3</t>
  </si>
  <si>
    <t>Master_version_2015 TRA Templates 26102015</t>
  </si>
  <si>
    <t xml:space="preserve">Bank Name </t>
  </si>
  <si>
    <t>Intesa Sanpaolo S.p.A.</t>
  </si>
  <si>
    <t>LEI Code</t>
  </si>
  <si>
    <t>2W8N8UU78PMDQKZENC08</t>
  </si>
  <si>
    <t>Country Code</t>
  </si>
  <si>
    <t>IT</t>
  </si>
  <si>
    <t>Key Metrics</t>
  </si>
  <si>
    <t>(mln EUR,  %)</t>
  </si>
  <si>
    <t>As of 30/09/2018</t>
  </si>
  <si>
    <t>As of 31/12/2018</t>
  </si>
  <si>
    <t>As of 31/03/2019</t>
  </si>
  <si>
    <t>As of 30/06/2019</t>
  </si>
  <si>
    <t>COREP CODE</t>
  </si>
  <si>
    <t>REGULATION</t>
  </si>
  <si>
    <t>Available capital (amounts)</t>
  </si>
  <si>
    <t>Common Equity Tier 1 (CET1) capital - transitional period</t>
  </si>
  <si>
    <t xml:space="preserve">C 01.00 (r020,c010) </t>
  </si>
  <si>
    <t>Article 50 of CRR</t>
  </si>
  <si>
    <t>Common Equity Tier 1 (CET1) capital as if IFRS 9 or analogous ECLs transitional arrangements had not been applied</t>
  </si>
  <si>
    <t xml:space="preserve">C 01.00 (r020,c010) 
 - C 05.01 (r440,c010) </t>
  </si>
  <si>
    <t>Tier 1 capital  - transitional period</t>
  </si>
  <si>
    <t xml:space="preserve">C 01.00 (r015,c010) </t>
  </si>
  <si>
    <t>Article 25 of CRR</t>
  </si>
  <si>
    <t>Tier 1 capital as if IFRS 9 or analogous ECLs transitional arrangements had not been applied - transitional definition</t>
  </si>
  <si>
    <t xml:space="preserve">C 01.00 (r015,c010) 
 - C 05.01 (r440,c010)  - C 05.01 (r440,c020) </t>
  </si>
  <si>
    <t>Total capital  - transitional period</t>
  </si>
  <si>
    <t xml:space="preserve">C 01.00 (r010,c010) </t>
  </si>
  <si>
    <t>Articles 4(118) and 72 of CRR</t>
  </si>
  <si>
    <t>Total capital as if IFRS 9 or analogous ECLs transitional arrangements had not been applied</t>
  </si>
  <si>
    <t xml:space="preserve">C 01.00 (r010,c010)  - C 05.01 (r440,c010) 
- C 05.01 (r440,c020) - C 05.01 (r440,c030) </t>
  </si>
  <si>
    <t>Risk-weighted assets (amounts)</t>
  </si>
  <si>
    <t xml:space="preserve">Total risk-weighted assets </t>
  </si>
  <si>
    <t xml:space="preserve">C 02.00 (r010,c010) </t>
  </si>
  <si>
    <t>Articles 92(3), 95, 96 and 98 of CRR</t>
  </si>
  <si>
    <t>Total risk-weighted assets as if IFRS 9 or analogous ECLs transitional arrangements had not been applied</t>
  </si>
  <si>
    <t xml:space="preserve">C 02.00 (r010,c010) 
  - C 05.01 (r440,c040) </t>
  </si>
  <si>
    <t xml:space="preserve"> Capital ratios </t>
  </si>
  <si>
    <t>Common Equity Tier 1 (as a percentage of risk exposure amount) - transitional definition</t>
  </si>
  <si>
    <t>CA3 {1}</t>
  </si>
  <si>
    <t>-</t>
  </si>
  <si>
    <t>Common Equity Tier 1 (as a percentage of risk exposure amount) - transitional definition - as if IFRS 9 or analogous ECLs transitional arrangements had not been applied</t>
  </si>
  <si>
    <t>(C 01.00 (r020,c010)  - C 05.01 (r440,c010) )/
(C 02.00 (r010,c010)  - C 05.01 (r440,c040) )</t>
  </si>
  <si>
    <t>Tier 1 (as a percentage of risk exposure amount) - transitional definition</t>
  </si>
  <si>
    <t>CA3 {3}</t>
  </si>
  <si>
    <t>Tier 1 (as a percentage of risk exposure amount) as if IFRS 9 or analogous ECLs transitional arrangements had not been applied</t>
  </si>
  <si>
    <t>(C 01.00 (r015,c010)  - C 05.01 (r440,c010)  - 
C 05.01 (r440,c020) ) / (C 02.00 (r010,c010)  - C 05.01 (r440,c040) )</t>
  </si>
  <si>
    <t>Total capital (as a percentage of risk exposure amount) - transitional definition</t>
  </si>
  <si>
    <t>CA3 {5}</t>
  </si>
  <si>
    <t>Total capital (as a percentage of risk exposure amount) as if IFRS 9 or analogous ECLs transitional arrangements had not been applied</t>
  </si>
  <si>
    <t>(C 01.00 (r010,c010)  - C 05.01 (r440,c010) 
- C 05.01 (r440,c020) - C 05.01 (r440,c030) /
(C 02.00 (r010,c010)   - C 05.01 (r440,c040) )</t>
  </si>
  <si>
    <t xml:space="preserve"> Leverage ratio</t>
  </si>
  <si>
    <t>Leverage ratio total exposure measure - using a transitional definition of Tier 1 capital</t>
  </si>
  <si>
    <t xml:space="preserve">C 47.00 (r300,c010) </t>
  </si>
  <si>
    <t>Article 429 of the CRR; Delegated Regulation (EU) 2015/62 of 10 October 2014 amending CRR</t>
  </si>
  <si>
    <t>Leverage ratio - using a transitional definition of Tier 1 capital</t>
  </si>
  <si>
    <t xml:space="preserve">C 47.00 (r340,c010) </t>
  </si>
  <si>
    <t>Leverage ratio</t>
  </si>
  <si>
    <t>A.1</t>
  </si>
  <si>
    <t>Tier 1 capital - transitional definition</t>
  </si>
  <si>
    <t xml:space="preserve">C 47.00 (r320,c010) </t>
  </si>
  <si>
    <t>A.2</t>
  </si>
  <si>
    <t>Tier 1 capital - fully phased-in definition</t>
  </si>
  <si>
    <t xml:space="preserve">C 47.00 (r310,c010) </t>
  </si>
  <si>
    <t>B.1</t>
  </si>
  <si>
    <t>Total leverage ratio exposures - using a transitional definition of Tier 1 capital</t>
  </si>
  <si>
    <t>B.2</t>
  </si>
  <si>
    <t>Total leverage ratio exposures - using a fully phased-in definition of Tier 1 capital</t>
  </si>
  <si>
    <t xml:space="preserve">C 47.00 (r290,c010) </t>
  </si>
  <si>
    <t>C.1</t>
  </si>
  <si>
    <t>C.2</t>
  </si>
  <si>
    <t>Leverage ratio - using a fully phased-in definition of Tier 1 capital</t>
  </si>
  <si>
    <t xml:space="preserve">C 47.00 (r330,c010) </t>
  </si>
  <si>
    <t xml:space="preserve"> </t>
  </si>
  <si>
    <t>Capital</t>
  </si>
  <si>
    <t xml:space="preserve">OWN FUNDS
Transitional period
</t>
  </si>
  <si>
    <t>A</t>
  </si>
  <si>
    <t>OWN FUNDS</t>
  </si>
  <si>
    <t>COMMON EQUITY TIER 1 CAPITAL (net of deductions and after applying transitional adjustments)</t>
  </si>
  <si>
    <t>A.1.1</t>
  </si>
  <si>
    <t>Capital instruments eligible as CET1 Capital (including share premium and net own capital instruments)</t>
  </si>
  <si>
    <t xml:space="preserve">C 01.00 (r030,c010) </t>
  </si>
  <si>
    <t>Articles 26(1) points (a) and (b), 27 to 29, 36(1) point (f) and 42 of CRR</t>
  </si>
  <si>
    <t>A.1.2</t>
  </si>
  <si>
    <t>Retained earnings</t>
  </si>
  <si>
    <t xml:space="preserve">C 01.00 (r130,c010) </t>
  </si>
  <si>
    <t>Articles 26(1) point (c), 26(2) and 36 (1) points (a) and (l) of CRR</t>
  </si>
  <si>
    <t>A.1.3</t>
  </si>
  <si>
    <t>Accumulated other comprehensive income</t>
  </si>
  <si>
    <t xml:space="preserve">C 01.00 (r180,c010) </t>
  </si>
  <si>
    <t>Articles 4(100), 26(1) point (d) and  36 (1) point (l) of CRR</t>
  </si>
  <si>
    <t>A.1.4</t>
  </si>
  <si>
    <t>Other Reserves</t>
  </si>
  <si>
    <t xml:space="preserve">C 01.00 (r200,c010) </t>
  </si>
  <si>
    <t>Articles 4(117) and 26(1) point (e) of CRR</t>
  </si>
  <si>
    <t>A.1.5</t>
  </si>
  <si>
    <t>Funds for general banking risk</t>
  </si>
  <si>
    <t xml:space="preserve">C 01.00 (r210,c010) </t>
  </si>
  <si>
    <t xml:space="preserve">Articles 4(112), 26(1) point (f) and  36 (1) point (l) of CRR </t>
  </si>
  <si>
    <t>A.1.6</t>
  </si>
  <si>
    <t>Minority interest given recognition in CET1 capital</t>
  </si>
  <si>
    <t xml:space="preserve">C 01.00 (r230,c010) </t>
  </si>
  <si>
    <t>Article 84 of CRR</t>
  </si>
  <si>
    <t>A.1.7</t>
  </si>
  <si>
    <t>Adjustments to CET1 due to prudential filters</t>
  </si>
  <si>
    <t xml:space="preserve">C 01.00 (r250,c010) </t>
  </si>
  <si>
    <t>Articles 32 to 35 of and  36 (1) point (l) of CRR</t>
  </si>
  <si>
    <t>A.1.8</t>
  </si>
  <si>
    <t xml:space="preserve">(-) Intangible assets (including Goodwill) </t>
  </si>
  <si>
    <t xml:space="preserve">C 01.00 (r300,c010) + C 01.00 (r340,c010) </t>
  </si>
  <si>
    <t>Articles 4(113), 36(1) point (b) and 37 of CRR. Articles 4(115), 36(1) point (b) and 37 point (a) of CCR</t>
  </si>
  <si>
    <t>A.1.9</t>
  </si>
  <si>
    <t xml:space="preserve">(-) DTAs that rely on future profitability and do not arise from temporary differences net of associated DTLs </t>
  </si>
  <si>
    <t xml:space="preserve">C 01.00 (r370,c010) </t>
  </si>
  <si>
    <t>Articles 36(1) point (c) and 38 of CRR</t>
  </si>
  <si>
    <t>A.1.10</t>
  </si>
  <si>
    <t>(-) IRB shortfall of credit risk adjustments to expected losses</t>
  </si>
  <si>
    <t xml:space="preserve">C 01.00 (r380,c010) </t>
  </si>
  <si>
    <t>Articles 36(1) point (d), 40 and 159 of CRR</t>
  </si>
  <si>
    <t>A.1.11</t>
  </si>
  <si>
    <t>(-) Defined benefit pension fund assets</t>
  </si>
  <si>
    <t xml:space="preserve">C 01.00 (r390,c010) </t>
  </si>
  <si>
    <t>Articles 4(109), 36(1) point (e) and 41 of CRR</t>
  </si>
  <si>
    <t>A.1.12</t>
  </si>
  <si>
    <t>(-) Reciprocal cross holdings in CET1 Capital</t>
  </si>
  <si>
    <t xml:space="preserve">C 01.00 (r430,c010) </t>
  </si>
  <si>
    <t>Articles 4(122), 36(1) point (g) and 44 of CRR</t>
  </si>
  <si>
    <t>A.1.13</t>
  </si>
  <si>
    <t>(-) Excess deduction from AT1 items over AT1 Capital</t>
  </si>
  <si>
    <t xml:space="preserve">C 01.00 (r440,c010) </t>
  </si>
  <si>
    <t>Article 36(1) point (j) of CRR</t>
  </si>
  <si>
    <t>A.1.14</t>
  </si>
  <si>
    <t>(-) Deductions related to assets which can alternatively be subject to a 1.250% risk weight</t>
  </si>
  <si>
    <t xml:space="preserve">C 01.00 (r450,c010) + C 01.00 (r460,c010) + C 01.00 (r470,c010)  + C 01.00 (r471,c010)+ C 01.00 (r472,c010) </t>
  </si>
  <si>
    <t>Articles 4(36), 36(1) point (k) (i) and 89 to 91 of CRR; Articles 36(1) point (k) (ii), 243(1) point (b), 244(1) point (b) and 258 of CRR; Articles 36(1) point k) (iii)  and 379(3) of CRR; Articles 36(1) point k) (iv)  and 153(8) of CRR and Articles 36(1) point k) (v)  and 155(4) of CRR.</t>
  </si>
  <si>
    <t>A.1.14.1</t>
  </si>
  <si>
    <t xml:space="preserve">  Of which: from securitisation positions (-)</t>
  </si>
  <si>
    <t xml:space="preserve">C 01.00 (r460,c010) </t>
  </si>
  <si>
    <t>Articles 36(1) point (k) (ii), 243(1) point (b), 244(1) point (b) and 258 of CRR</t>
  </si>
  <si>
    <t>A.1.15</t>
  </si>
  <si>
    <t>(-) Holdings of CET1 capital instruments of financial sector entities where the institiution does not have a significant investment</t>
  </si>
  <si>
    <t xml:space="preserve">C 01.00 (r480,c010) </t>
  </si>
  <si>
    <t>Articles 4(27), 36(1) point (h); 43 to 46, 49 (2) and (3)  and 79 of CRR</t>
  </si>
  <si>
    <t>A.1.16</t>
  </si>
  <si>
    <t>(-) Deductible DTAs that rely on future profitability and arise from temporary differences</t>
  </si>
  <si>
    <t xml:space="preserve">C 01.00 (r490,c010) </t>
  </si>
  <si>
    <t>Articles 36(1) point (c) and 38; Articles 48(1) point (a) and 48(2) of CRR</t>
  </si>
  <si>
    <t>A.1.17</t>
  </si>
  <si>
    <t>(-) Holdings of CET1 capital instruments of financial sector entities where the institiution has a significant investment</t>
  </si>
  <si>
    <t xml:space="preserve">C 01.00 (r500,c010) </t>
  </si>
  <si>
    <t>Articles 4(27); 36(1) point (i); 43, 45; 47; 48(1) point (b); 49(1) to (3) and 79 of CRR</t>
  </si>
  <si>
    <t>A.1.18</t>
  </si>
  <si>
    <t xml:space="preserve">(-) Amount exceding the 17.65% threshold </t>
  </si>
  <si>
    <t xml:space="preserve">C 01.00 (r510,c010) </t>
  </si>
  <si>
    <t>Article 48 of CRR</t>
  </si>
  <si>
    <t>A.1.19</t>
  </si>
  <si>
    <t>(-) Additional deductions of CET1 Capital due to Article 3 CRR</t>
  </si>
  <si>
    <t xml:space="preserve">C 01.00 (r524,c010) </t>
  </si>
  <si>
    <t>Article 3 CRR</t>
  </si>
  <si>
    <t>A.1.20</t>
  </si>
  <si>
    <t>CET1 capital elements or deductions - other</t>
  </si>
  <si>
    <t xml:space="preserve">C 01.00 (r529,c010) </t>
  </si>
  <si>
    <t>A.1.21</t>
  </si>
  <si>
    <t>Transitional adjustments</t>
  </si>
  <si>
    <t>CA1 {1.1.1.6 + 1.1.1.8 + 1.1.1.26}</t>
  </si>
  <si>
    <t>A.1.21.1</t>
  </si>
  <si>
    <t>Transitional adjustments due to grandfathered CET1 Capital instruments (+/-)</t>
  </si>
  <si>
    <t xml:space="preserve">C 01.00 (r220,c010) </t>
  </si>
  <si>
    <t>Articles 483(1) to (3), and 484 to 487 of CRR</t>
  </si>
  <si>
    <t>A.1.21.2</t>
  </si>
  <si>
    <t>Transitional adjustments due to additional minority interests (+/-)</t>
  </si>
  <si>
    <t xml:space="preserve">C 01.00 (r240,c010) </t>
  </si>
  <si>
    <t>Articles 479 and 480 of CRR</t>
  </si>
  <si>
    <t>A.1.21.3</t>
  </si>
  <si>
    <t>Other transitional adjustments to CET1 Capital (+/-)</t>
  </si>
  <si>
    <t>C 01.00 (r520,c010)</t>
  </si>
  <si>
    <t>Articles 469 to 472, 478 and 481 of CRR</t>
  </si>
  <si>
    <t>ADDITIONAL TIER 1 CAPITAL (net of deductions and after transitional adjustments)</t>
  </si>
  <si>
    <t xml:space="preserve">C 01.00 (r530,c010) </t>
  </si>
  <si>
    <t>Article 61 of CRR</t>
  </si>
  <si>
    <t>A.2.1</t>
  </si>
  <si>
    <t>Additional Tier 1 Capital instruments</t>
  </si>
  <si>
    <t>C 01.00 (r540,c010) + C 01.00 (r670,c010)</t>
  </si>
  <si>
    <t>A.2.2</t>
  </si>
  <si>
    <t>(-) Excess deduction from T2 items over T2 capital</t>
  </si>
  <si>
    <t>C 01.00 (r720,c010)</t>
  </si>
  <si>
    <t>A.2.3</t>
  </si>
  <si>
    <t>Other Additional Tier 1 Capital components and deductions</t>
  </si>
  <si>
    <t>C 01.00 (r690,c010) + C 01.00 (r700,c010) + C 01.00 (r710,c010)  + C 01.00 (r740,c010) + C 01.00 (r744,c010) + C 01.00 (r748,c010)</t>
  </si>
  <si>
    <t>A.2.4</t>
  </si>
  <si>
    <t>Additional Tier 1 transitional adjustments</t>
  </si>
  <si>
    <t>C 01.00 (r660,c010) + C 01.00 (r680,c010) + C 01.00 (r730,c010)</t>
  </si>
  <si>
    <t>A.3</t>
  </si>
  <si>
    <t>TIER 1 CAPITAL (net of deductions and after transitional adjustments)</t>
  </si>
  <si>
    <t>A.4</t>
  </si>
  <si>
    <t>TIER 2 CAPITAL (net of deductions and after transitional adjustments)</t>
  </si>
  <si>
    <t xml:space="preserve">C 01.00 (r750,c010) </t>
  </si>
  <si>
    <t>Article 71 of CRR</t>
  </si>
  <si>
    <t>A.4.1</t>
  </si>
  <si>
    <t>Tier 2 Capital instruments</t>
  </si>
  <si>
    <t>C 01.00 (r760,c010) + C 01.00 (r890,c010)</t>
  </si>
  <si>
    <t>A.4.2</t>
  </si>
  <si>
    <t>Other Tier 2 Capital components and deductions</t>
  </si>
  <si>
    <t>C 01.00 (r910,c010) + C 01.00 (r920,c010) + C 01.00 (r930,c010) + C 01.00 (r940,c010) + C 01.00 (r950,c010) + C 01.00 (r970,c010) + C 01.00 (r974,c010) + C 01.00 (r978,c010)</t>
  </si>
  <si>
    <t>A.4.3</t>
  </si>
  <si>
    <t>Tier 2 transitional adjustments</t>
  </si>
  <si>
    <t>C 01.00 (r880,c010) + C 01.00 (r900,c010) + C 01.00 (r960,c010)</t>
  </si>
  <si>
    <t>OWN FUNDS REQUIREMENTS</t>
  </si>
  <si>
    <t>B</t>
  </si>
  <si>
    <t>TOTAL RISK EXPOSURE AMOUNT</t>
  </si>
  <si>
    <t xml:space="preserve">  Of which: Transitional adjustments included</t>
  </si>
  <si>
    <t>C 05.01 (r010;c040)</t>
  </si>
  <si>
    <t>CAPITAL RATIOS (%)
Transitional period</t>
  </si>
  <si>
    <t>COMMON EQUITY TIER 1 CAPITAL RATIO (transitional period)</t>
  </si>
  <si>
    <t>TIER 1 CAPITAL RATIO (transitional period)</t>
  </si>
  <si>
    <t>C.3</t>
  </si>
  <si>
    <t>TOTAL CAPITAL RATIO (transitional period)</t>
  </si>
  <si>
    <t>CET1 Capital
Fully loaded</t>
  </si>
  <si>
    <t>D</t>
  </si>
  <si>
    <t>COMMON EQUITY TIER 1 CAPITAL (fully loaded)</t>
  </si>
  <si>
    <t>[A.1-A.1.13-A.1.21+MIN(A.2+A.1.13-A.2.2-A.2.4+MIN(A.4+A.2.2-A.4.3,0),0)]</t>
  </si>
  <si>
    <r>
      <t>CET1 RATIO (%)
Fully loaded</t>
    </r>
    <r>
      <rPr>
        <b/>
        <vertAlign val="superscript"/>
        <sz val="12"/>
        <color indexed="9"/>
        <rFont val="Tahoma"/>
        <family val="2"/>
      </rPr>
      <t>1</t>
    </r>
  </si>
  <si>
    <t>E</t>
  </si>
  <si>
    <t>COMMON EQUITY TIER 1 CAPITAL RATIO (fully loaded)</t>
  </si>
  <si>
    <t>[D.1]/[B-B.1]</t>
  </si>
  <si>
    <t>Memo items</t>
  </si>
  <si>
    <t>F</t>
  </si>
  <si>
    <t xml:space="preserve">   Adjustments to CET1 due to IFRS 9 transitional arrangements</t>
  </si>
  <si>
    <t xml:space="preserve">C 05.01 (r440,c010) </t>
  </si>
  <si>
    <t xml:space="preserve">   Adjustments to AT1 due to IFRS 9 transitional arrangements</t>
  </si>
  <si>
    <t xml:space="preserve">C 05.01 (r440,c020) </t>
  </si>
  <si>
    <t xml:space="preserve">   Adjustments to T2 due to IFRS 9 transitional arrangements</t>
  </si>
  <si>
    <t xml:space="preserve">C 05.01 (r440,c030) </t>
  </si>
  <si>
    <t xml:space="preserve">   Adjustments included in RWAs due to IFRS 9 transitional arrangements</t>
  </si>
  <si>
    <t xml:space="preserve">C 05.01 (r440,c040) </t>
  </si>
  <si>
    <t>(1)The fully loaded CET1 ratio is an estimate calculated based on bank’s supervisory reporting. Therefore, any capital instruments that are not eligible from a regulatory point of view at the reporting date are not taken into account in this calculation.</t>
  </si>
  <si>
    <t xml:space="preserve">      Fully loaded CET1 capital ratio estimation is based on the formulae stated in column “COREP CODE” – please note that this might lead to differences to fully loaded CET1 capital ratios published by the participating banks e.g. in their Pillar 3 disclosure</t>
  </si>
  <si>
    <t>Overview of Risk exposure amounts</t>
  </si>
  <si>
    <t>RWAs</t>
  </si>
  <si>
    <t>Credit risk (excluding CCR and Securitisations)</t>
  </si>
  <si>
    <t>C 02.00 (r040, c010) -[C 07.00 (r090, c220, s001) + C 07.00 (r110, c220, s001)+ C 07.00 (r130, c220, s001) + C 08.01 (r040, c260, s001) + C 08.01 (r050, c260, s001) + C 08.01 (r060, c260, s001) +  C 08.01 (r040, c260, s002) +   C 08.01 (r050, c260, s002,) +   C 08.01 (r060, c260, s002)]-[ C 02.00 (R220, c010) + C 02.00 (R430, c010)] - C 02.00 (R460, c010)]</t>
  </si>
  <si>
    <t xml:space="preserve">Of which the standardised approach </t>
  </si>
  <si>
    <t>C 02.00 (r060, c010)-[C 07.00 (r090, c220, s001) + C 07.00 (r110, c220, s001)+ C 07.00 (r130, c220, s001)]</t>
  </si>
  <si>
    <t xml:space="preserve">Of which the foundation IRB (FIRB) approach </t>
  </si>
  <si>
    <t>C 02.00 (R250, c010) - [C 08.01 (r040, c260, s002) + C 08.01 (r050, c260, s002) + C 08.01 (r060, c260, s002)]</t>
  </si>
  <si>
    <t xml:space="preserve">Of which the advanced IRB (AIRB) approach </t>
  </si>
  <si>
    <t>C 02.00 (R310, c010) - [C 08.01 (r040, c260, s001) + C 08.01 (r050, c260, s001) +   C 08.01 (r060, c260, s001)]</t>
  </si>
  <si>
    <t>Of which equity IRB</t>
  </si>
  <si>
    <t>C 02.00 (R420, c010)</t>
  </si>
  <si>
    <t>Counterparty credit risk (CCR, excluding CVA)</t>
  </si>
  <si>
    <t>C 07.00 (r090, c220, s001) + C 07.00 (r110, c220, s001)+ C 07.00 (r130, c220, s001) + C 08.01 (r040, c260, s001) + C 08.01 (r050, c260, s001) + C 08.01 (r060, c260, s001) +  C 08.01 (r040, c260, s002) +   C 08.01 (r050, c260, s002,) +   C 08.01 (r060, c260, s002) + C 02.00 (R460, c010)]</t>
  </si>
  <si>
    <t>Credit valuation adjustment - CVA</t>
  </si>
  <si>
    <t>C 02.00 (R640, c010)</t>
  </si>
  <si>
    <t xml:space="preserve">Settlement risk </t>
  </si>
  <si>
    <t>C 02.00 (R490, c010)</t>
  </si>
  <si>
    <t>Securitisation exposures in the banking book (after the cap)</t>
  </si>
  <si>
    <t>C 02.00 (R770, c010) + C 02.00 (R220, c010) + C 02.00 (R430, c010)</t>
  </si>
  <si>
    <t>Position, foreign exchange and commodities risks (Market risk)</t>
  </si>
  <si>
    <t>Q3 2018: C 02.00 (R520, c010)
from Q4 2018: C 02.00 (R520, c010) + C 02.00 (R910, c010)</t>
  </si>
  <si>
    <t>C 02.00 (R530, c010)</t>
  </si>
  <si>
    <t xml:space="preserve">Of which IMA </t>
  </si>
  <si>
    <t>C 02.00 (R580, c010)</t>
  </si>
  <si>
    <t>Of which securitisations and resecuritisations in the trading book</t>
  </si>
  <si>
    <t>Q3 2018: C 19.00_010_610*12.5+C 20.00_010_450*12.5+MAX(C 24.00_010_090,C 24.00_010_100,C 24.00_010_110)*12.5
from Q4 2018: C 19.00_010_610*12.5+C 20.00_010_450*12.5+MAX(C 24.00_010_090,C 24.00_010_100,C 24.00_010_110)*12.5+C 02.00_910_010</t>
  </si>
  <si>
    <t>Large exposures in the trading book</t>
  </si>
  <si>
    <t>C 02.00 (R680, c010)</t>
  </si>
  <si>
    <t xml:space="preserve">Operational risk </t>
  </si>
  <si>
    <t>C 02.00 (R590, c010)</t>
  </si>
  <si>
    <t xml:space="preserve">Of which basic indicator approach </t>
  </si>
  <si>
    <t>C 02.00 (R600, c010)</t>
  </si>
  <si>
    <t xml:space="preserve">Of which standardised approach </t>
  </si>
  <si>
    <t>C 02.00 (R610, c010)</t>
  </si>
  <si>
    <t xml:space="preserve">Of which advanced measurement approach </t>
  </si>
  <si>
    <t>C 02.00 (R620, c010)</t>
  </si>
  <si>
    <t>Other risk exposure amounts</t>
  </si>
  <si>
    <t>Q3 2018: C 02.00 (R630, c010) + C 02.00 (R690, c010) - C 02.00 (R770, c010)
from Q4 2018: Q3 2018: C 02.00 (R630, c010) + C 02.00 (R690, c010) - C 02.00 (R770, c010) - C 02.00 (R910, c010)</t>
  </si>
  <si>
    <t>Total</t>
  </si>
  <si>
    <t>P&amp;L</t>
  </si>
  <si>
    <t>(mln EUR)</t>
  </si>
  <si>
    <t>Interest income</t>
  </si>
  <si>
    <t>Of which debt securities income</t>
  </si>
  <si>
    <t>Of which loans and advances income</t>
  </si>
  <si>
    <t>Interest expenses</t>
  </si>
  <si>
    <t>(Of which deposits expenses)</t>
  </si>
  <si>
    <t>(Of which debt securities issued expenses)</t>
  </si>
  <si>
    <t>(Expenses on share capital repayable on demand)</t>
  </si>
  <si>
    <t>Dividend income</t>
  </si>
  <si>
    <t>Net Fee and commission income</t>
  </si>
  <si>
    <t>Gains or (-) losses on derecognition of financial assets and liabilities not measured at fair value through profit or loss, and of non financial assets, net</t>
  </si>
  <si>
    <t>Gains or (-) losses on financial assets and liabilities held for trading, net</t>
  </si>
  <si>
    <t>Gains or (-) losses on financial assets and liabilities at fair value through profit or loss, net</t>
  </si>
  <si>
    <t xml:space="preserve">Gains or (-) losses from hedge accounting, net </t>
  </si>
  <si>
    <t>Exchange differences [gain or (-) loss], net</t>
  </si>
  <si>
    <t>Net other operating income /(expenses)</t>
  </si>
  <si>
    <t>TOTAL OPERATING INCOME, NET</t>
  </si>
  <si>
    <t>(Administrative expenses)</t>
  </si>
  <si>
    <t>(Depreciation)</t>
  </si>
  <si>
    <t>Modification gains or (-) losses, net</t>
  </si>
  <si>
    <t>(Provisions or (-) reversal of provisions)</t>
  </si>
  <si>
    <t>(Commitments and guarantees given)</t>
  </si>
  <si>
    <t>(Other provisions)</t>
  </si>
  <si>
    <r>
      <t>Of which pending legal issues and tax litigation</t>
    </r>
    <r>
      <rPr>
        <vertAlign val="superscript"/>
        <sz val="11"/>
        <color indexed="9"/>
        <rFont val="Tahoma"/>
        <family val="2"/>
      </rPr>
      <t>1</t>
    </r>
  </si>
  <si>
    <r>
      <t>Of which restructuring</t>
    </r>
    <r>
      <rPr>
        <vertAlign val="superscript"/>
        <sz val="11"/>
        <color indexed="9"/>
        <rFont val="Tahoma"/>
        <family val="2"/>
      </rPr>
      <t>1</t>
    </r>
  </si>
  <si>
    <r>
      <t>(Increases or (-) decreases of the fund for general banking risks, net)</t>
    </r>
    <r>
      <rPr>
        <vertAlign val="superscript"/>
        <sz val="11"/>
        <color indexed="9"/>
        <rFont val="Tahoma"/>
        <family val="2"/>
      </rPr>
      <t>2</t>
    </r>
  </si>
  <si>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</si>
  <si>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</si>
  <si>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</si>
  <si>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subsidaries, joint ventures and associates and on non-financial assets)</t>
  </si>
  <si>
    <t>(of which Goodwill)</t>
  </si>
  <si>
    <t>Negative goodwill recognised in profit or loss</t>
  </si>
  <si>
    <t>Share of the profit or (-) loss of investments in subsidaries, joint ventures and associates</t>
  </si>
  <si>
    <t xml:space="preserve">Profit or (-) loss from non-current assets and disposal groups classified as held for sale not qualifying as discontinued operations    </t>
  </si>
  <si>
    <t>PROFIT OR (-) LOSS BEFORE TAX FROM CONTINUING OPERATIONS</t>
  </si>
  <si>
    <t>PROFIT OR (-) LOSS AFTER TAX FROM CONTINUING OPERATIONS</t>
  </si>
  <si>
    <t xml:space="preserve">Profit  or (-) loss after tax from discontinued operations    </t>
  </si>
  <si>
    <t>PROFIT OR (-) LOSS FOR THE YEAR</t>
  </si>
  <si>
    <t>Of which attributable to owners of the parent</t>
  </si>
  <si>
    <r>
      <rPr>
        <vertAlign val="superscript"/>
        <sz val="10"/>
        <color indexed="8"/>
        <rFont val="Tahoma"/>
        <family val="2"/>
      </rPr>
      <t xml:space="preserve"> (1) </t>
    </r>
    <r>
      <rPr>
        <sz val="10"/>
        <color indexed="8"/>
        <rFont val="Tahoma"/>
        <family val="2"/>
      </rPr>
      <t>Information available only as of end of the year</t>
    </r>
  </si>
  <si>
    <r>
      <rPr>
        <vertAlign val="superscript"/>
        <sz val="10"/>
        <rFont val="Arial"/>
        <family val="2"/>
      </rPr>
      <t xml:space="preserve">(2) </t>
    </r>
    <r>
      <rPr>
        <sz val="10"/>
        <rFont val="Arial"/>
        <family val="2"/>
      </rPr>
      <t>For IFRS compliance banks “zero” in cell “Increases or (-) decreases of the fund for general banking risks, net” must be read as “n.a.”</t>
    </r>
  </si>
  <si>
    <t>Total Assets: fair value and impairment distribution</t>
  </si>
  <si>
    <t>References</t>
  </si>
  <si>
    <t>Carrying amount</t>
  </si>
  <si>
    <t>Fair value hierarchy</t>
  </si>
  <si>
    <t>ASSETS:</t>
  </si>
  <si>
    <t>Level 1</t>
  </si>
  <si>
    <t>Level 2</t>
  </si>
  <si>
    <t>Level 3</t>
  </si>
  <si>
    <t>Cash, cash balances at central banks and other demand deposits</t>
  </si>
  <si>
    <t>IAS 1.54 (i)</t>
  </si>
  <si>
    <t xml:space="preserve">Financial assets held for trading </t>
  </si>
  <si>
    <t>IFRS 7.8(a)(ii);IFRS 9.Appendix A</t>
  </si>
  <si>
    <t>Non-trading financial assets mandatorily at fair value through profit or loss</t>
  </si>
  <si>
    <t>IFRS 7.8(a)(ii); IFRS 9.4.1.4</t>
  </si>
  <si>
    <t>Financial assets designated at fair value through profit or loss</t>
  </si>
  <si>
    <t>IFRS 7.8(a)(i); IFRS 9.4.1.5</t>
  </si>
  <si>
    <t>Financial assets at fair value through other comprehensive income</t>
  </si>
  <si>
    <t>IFRS 7.8(h); IFRS 9.4.1.2A</t>
  </si>
  <si>
    <t>Financial assets at amortised cost</t>
  </si>
  <si>
    <t>IFRS 7.8(f); IFRS 9.4.1.2</t>
  </si>
  <si>
    <t>Derivatives – Hedge accounting</t>
  </si>
  <si>
    <t>IFRS 9.6.2.1; Annex V.Part 1.22; Annex V.Part 1.26</t>
  </si>
  <si>
    <t>Fair value changes of the hedged items in portfolio hedge of interest rate risk</t>
  </si>
  <si>
    <t>IAS 39.89A(a); IFRS 9.6.5.8</t>
  </si>
  <si>
    <r>
      <t>Other assets</t>
    </r>
    <r>
      <rPr>
        <vertAlign val="superscript"/>
        <sz val="11"/>
        <color indexed="9"/>
        <rFont val="Tahoma"/>
        <family val="2"/>
      </rPr>
      <t>1</t>
    </r>
  </si>
  <si>
    <t>TOTAL ASSETS</t>
  </si>
  <si>
    <t>IAS 1.9(a), IG 6</t>
  </si>
  <si>
    <r>
      <rPr>
        <vertAlign val="superscript"/>
        <sz val="10"/>
        <rFont val="Arial"/>
        <family val="2"/>
      </rPr>
      <t xml:space="preserve">(1) </t>
    </r>
    <r>
      <rPr>
        <sz val="10"/>
        <rFont val="Arial"/>
        <family val="2"/>
      </rPr>
      <t>Portfolios, which are nGAAP specific, i.e. which are not applicable for IFRS reporting banks, are considered in the position “Other assets</t>
    </r>
  </si>
  <si>
    <r>
      <t>Breakdown of financial assets by instrument and by counterparty sector</t>
    </r>
    <r>
      <rPr>
        <vertAlign val="superscript"/>
        <sz val="11"/>
        <color indexed="9"/>
        <rFont val="Tahoma"/>
        <family val="2"/>
      </rPr>
      <t>1</t>
    </r>
  </si>
  <si>
    <t>Gross carrying amount</t>
  </si>
  <si>
    <t>Accumulated impairment</t>
  </si>
  <si>
    <r>
      <rPr>
        <b/>
        <sz val="11"/>
        <color indexed="9"/>
        <rFont val="Tahoma"/>
        <family val="2"/>
      </rPr>
      <t xml:space="preserve">Stage 1 </t>
    </r>
    <r>
      <rPr>
        <sz val="11"/>
        <color indexed="9"/>
        <rFont val="Tahoma"/>
        <family val="2"/>
      </rPr>
      <t xml:space="preserve">
Assets without significant increase in credit risk since initial recognition</t>
    </r>
  </si>
  <si>
    <r>
      <rPr>
        <b/>
        <sz val="11"/>
        <color indexed="9"/>
        <rFont val="Tahoma"/>
        <family val="2"/>
      </rPr>
      <t xml:space="preserve">Stage 2 </t>
    </r>
    <r>
      <rPr>
        <sz val="11"/>
        <color indexed="9"/>
        <rFont val="Tahoma"/>
        <family val="2"/>
      </rPr>
      <t xml:space="preserve">
Assets with significant increase in credit risk since initial recognition but not credit-impaired</t>
    </r>
  </si>
  <si>
    <r>
      <rPr>
        <b/>
        <sz val="11"/>
        <color indexed="9"/>
        <rFont val="Tahoma"/>
        <family val="2"/>
      </rPr>
      <t>Stage 3</t>
    </r>
    <r>
      <rPr>
        <sz val="11"/>
        <color indexed="9"/>
        <rFont val="Tahoma"/>
        <family val="2"/>
      </rPr>
      <t xml:space="preserve">
Credit-impaired assets</t>
    </r>
  </si>
  <si>
    <r>
      <rPr>
        <b/>
        <sz val="11"/>
        <color indexed="9"/>
        <rFont val="Tahoma"/>
        <family val="2"/>
      </rPr>
      <t>Stage 1</t>
    </r>
    <r>
      <rPr>
        <sz val="11"/>
        <color indexed="9"/>
        <rFont val="Tahoma"/>
        <family val="2"/>
      </rPr>
      <t xml:space="preserve">
Assets without significant increase in credit risk since initial recognition</t>
    </r>
  </si>
  <si>
    <r>
      <rPr>
        <b/>
        <sz val="11"/>
        <color indexed="9"/>
        <rFont val="Tahoma"/>
        <family val="2"/>
      </rPr>
      <t>Stage 2</t>
    </r>
    <r>
      <rPr>
        <sz val="11"/>
        <color indexed="9"/>
        <rFont val="Tahoma"/>
        <family val="2"/>
      </rPr>
      <t xml:space="preserve">
Assets with significant increase in credit risk since initial recognition but not credit-impaired</t>
    </r>
  </si>
  <si>
    <t>Debt securities</t>
  </si>
  <si>
    <t>Annex V.Part 1.31, 44(b)</t>
  </si>
  <si>
    <t>Loans and advances</t>
  </si>
  <si>
    <t>Annex V.Part 1.32, 44(a)</t>
  </si>
  <si>
    <r>
      <rPr>
        <vertAlign val="superscript"/>
        <sz val="10"/>
        <rFont val="Arial"/>
        <family val="2"/>
      </rPr>
      <t xml:space="preserve">(1) </t>
    </r>
    <r>
      <rPr>
        <sz val="10"/>
        <rFont val="Arial"/>
        <family val="2"/>
      </rPr>
      <t>This table covers IFRS 9 specific information and as such only applies for IFRS reporting banks.</t>
    </r>
  </si>
  <si>
    <t>Market Risk</t>
  </si>
  <si>
    <t>SA</t>
  </si>
  <si>
    <t>IM</t>
  </si>
  <si>
    <r>
      <t xml:space="preserve">VaR </t>
    </r>
    <r>
      <rPr>
        <b/>
        <i/>
        <sz val="11"/>
        <color indexed="9"/>
        <rFont val="Tahoma"/>
        <family val="2"/>
      </rPr>
      <t>(Memorandum item)</t>
    </r>
  </si>
  <si>
    <r>
      <t xml:space="preserve">STRESSED VaR </t>
    </r>
    <r>
      <rPr>
        <b/>
        <i/>
        <sz val="11"/>
        <color indexed="9"/>
        <rFont val="Tahoma"/>
        <family val="2"/>
      </rPr>
      <t>(Memorandum item)</t>
    </r>
  </si>
  <si>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</si>
  <si>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</si>
  <si>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</si>
  <si>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</si>
  <si>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</si>
  <si>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</si>
  <si>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</si>
  <si>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</si>
  <si>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</si>
  <si>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Traded Debt Instruments</t>
  </si>
  <si>
    <t xml:space="preserve">    Of which: General risk</t>
  </si>
  <si>
    <t xml:space="preserve">    Of which: Specific risk</t>
  </si>
  <si>
    <t>Equities</t>
  </si>
  <si>
    <t>Foreign exchange risk</t>
  </si>
  <si>
    <t>Commodities risk</t>
  </si>
  <si>
    <t>Market risk template does not include CIU positions, which instead are included in the RWA OV1 template.</t>
  </si>
  <si>
    <t>Credit Risk - Standardised Approach</t>
  </si>
  <si>
    <t>Standardised Approach</t>
  </si>
  <si>
    <r>
      <t>Original Exposure</t>
    </r>
    <r>
      <rPr>
        <b/>
        <vertAlign val="superscript"/>
        <sz val="11"/>
        <color indexed="9"/>
        <rFont val="Tahoma"/>
        <family val="2"/>
      </rPr>
      <t>1</t>
    </r>
  </si>
  <si>
    <r>
      <t xml:space="preserve"> Exposure Value</t>
    </r>
    <r>
      <rPr>
        <b/>
        <vertAlign val="superscript"/>
        <sz val="11"/>
        <color indexed="9"/>
        <rFont val="Tahoma"/>
        <family val="2"/>
      </rPr>
      <t>1</t>
    </r>
  </si>
  <si>
    <t>Risk exposure amount</t>
  </si>
  <si>
    <t>Value adjustments and provisions</t>
  </si>
  <si>
    <t>Consolidated data</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</si>
  <si>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</si>
  <si>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</si>
  <si>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</si>
  <si>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</si>
  <si>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</si>
  <si>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</si>
  <si>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</si>
  <si>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 xml:space="preserve">     of which: SME</t>
  </si>
  <si>
    <t>Retail</t>
  </si>
  <si>
    <t>Secured by mortgages on immovable property</t>
  </si>
  <si>
    <t>Exposures in default</t>
  </si>
  <si>
    <t>Items associated with particularly high risk</t>
  </si>
  <si>
    <t>Covered bonds</t>
  </si>
  <si>
    <t>Claims on institutions and corporates with a ST credit assessment</t>
  </si>
  <si>
    <t>Collective investments undertakings (CIU)</t>
  </si>
  <si>
    <t>Equity</t>
  </si>
  <si>
    <t>Other exposures</t>
  </si>
  <si>
    <r>
      <t xml:space="preserve">Standardised Total </t>
    </r>
    <r>
      <rPr>
        <b/>
        <vertAlign val="superscript"/>
        <sz val="11"/>
        <color indexed="9"/>
        <rFont val="Tahoma"/>
        <family val="2"/>
      </rPr>
      <t>2</t>
    </r>
  </si>
  <si>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</si>
  <si>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rPr>
        <vertAlign val="superscript"/>
        <sz val="10"/>
        <rFont val="Tahoma"/>
        <family val="2"/>
      </rPr>
      <t>(2)</t>
    </r>
    <r>
      <rPr>
        <sz val="10"/>
        <rFont val="Tahoma"/>
        <family val="2"/>
      </rPr>
      <t xml:space="preserve"> Standardised Total does not include the Secutarisation position unlike in the previous Transparency exercises' results.</t>
    </r>
  </si>
  <si>
    <r>
      <t>Value adjustments and provisions</t>
    </r>
    <r>
      <rPr>
        <b/>
        <vertAlign val="superscript"/>
        <sz val="11"/>
        <color indexed="9"/>
        <rFont val="Tahoma"/>
        <family val="2"/>
      </rPr>
      <t>2</t>
    </r>
  </si>
  <si>
    <r>
      <t>Standardised Total</t>
    </r>
    <r>
      <rPr>
        <b/>
        <vertAlign val="superscript"/>
        <sz val="11"/>
        <color indexed="9"/>
        <rFont val="Tahoma"/>
        <family val="2"/>
      </rPr>
      <t>2</t>
    </r>
  </si>
  <si>
    <r>
      <rPr>
        <vertAlign val="superscript"/>
        <sz val="10"/>
        <rFont val="Tahoma"/>
        <family val="2"/>
      </rPr>
      <t>(2)</t>
    </r>
    <r>
      <rPr>
        <sz val="10"/>
        <rFont val="Tahoma"/>
        <family val="2"/>
      </rPr>
      <t xml:space="preserve"> Total value adjustments and provisions per country of counterparty excludes those for securistisation exposures, additional valuation adjustments (AVAs) and other own funds reductions related to the</t>
    </r>
  </si>
  <si>
    <t xml:space="preserve"> exposures, but includes general credit risk adjustments.</t>
  </si>
  <si>
    <t>Credit Risk - IRB Approach</t>
  </si>
  <si>
    <t>IRB Approach</t>
  </si>
  <si>
    <t>Of which: defaulted</t>
  </si>
  <si>
    <t>Central banks and central governments</t>
  </si>
  <si>
    <t>Corporates</t>
  </si>
  <si>
    <t>Corporates - Of Which: Specialised Lending</t>
  </si>
  <si>
    <t>Corporates - Of Which: SME</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</si>
  <si>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</si>
  <si>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</si>
  <si>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</si>
  <si>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</si>
  <si>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</si>
  <si>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</si>
  <si>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</si>
  <si>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t>
  </si>
  <si>
    <t>Other non credit-obligation assets</t>
  </si>
  <si>
    <r>
      <t>IRB Total</t>
    </r>
    <r>
      <rPr>
        <b/>
        <vertAlign val="superscript"/>
        <sz val="11"/>
        <color indexed="9"/>
        <rFont val="Tahoma"/>
        <family val="2"/>
      </rPr>
      <t>2</t>
    </r>
  </si>
  <si>
    <t xml:space="preserve">(1) Original exposure, unlike Exposure value, is reported before taking into account any effect due to credit conversion factors or credit risk mitigation techniques (e.g. substitution effects). </t>
  </si>
  <si>
    <t>(2) IRB Total does not include the Secutarisation position unlike in the previous Transparency exercises' results.</t>
  </si>
  <si>
    <t>IRB Total</t>
  </si>
  <si>
    <t xml:space="preserve"> General governments exposures by country of the counterparty </t>
  </si>
  <si>
    <t>Direct exposures</t>
  </si>
  <si>
    <t>Risk weighted exposure amount</t>
  </si>
  <si>
    <t>On balance sheet</t>
  </si>
  <si>
    <t>Derivatives</t>
  </si>
  <si>
    <t xml:space="preserve">Off balance sheet </t>
  </si>
  <si>
    <t>Residual Maturity</t>
  </si>
  <si>
    <t>Country / Region</t>
  </si>
  <si>
    <t>Total gross carrying amount of non-derivative financial assets</t>
  </si>
  <si>
    <t>Total carrying amount of non-derivative financial assets (net of short positions)</t>
  </si>
  <si>
    <t xml:space="preserve">Derivatives with positive fair value </t>
  </si>
  <si>
    <t>Derivatives with negative fair value</t>
  </si>
  <si>
    <t>Off-balance sheet exposures</t>
  </si>
  <si>
    <t>Nominal</t>
  </si>
  <si>
    <t>Provisions</t>
  </si>
  <si>
    <t>of which: loans and advances</t>
  </si>
  <si>
    <t>of which: Financial assets held for trading</t>
  </si>
  <si>
    <t>of which: Financial assets designated at fair value through profit or loss</t>
  </si>
  <si>
    <t>of which: Financial assets at fair value through other comprehensive income</t>
  </si>
  <si>
    <t>of which: Financial assets at amortised cost</t>
  </si>
  <si>
    <t>Notional amount</t>
  </si>
  <si>
    <t>[ 0 - 3M [</t>
  </si>
  <si>
    <t>Austria</t>
  </si>
  <si>
    <t>[ 3M - 1Y [</t>
  </si>
  <si>
    <t>[ 1Y - 2Y [</t>
  </si>
  <si>
    <t>[ 2Y - 3Y [</t>
  </si>
  <si>
    <t>[3Y - 5Y [</t>
  </si>
  <si>
    <t>[5Y - 10Y [</t>
  </si>
  <si>
    <t>[10Y - more</t>
  </si>
  <si>
    <t>Belgium</t>
  </si>
  <si>
    <t>Bulgaria</t>
  </si>
  <si>
    <t>Cyprus</t>
  </si>
  <si>
    <t>Czech Republic</t>
  </si>
  <si>
    <t>Denmark</t>
  </si>
  <si>
    <t>Estonia</t>
  </si>
  <si>
    <t>Finland</t>
  </si>
  <si>
    <t>France</t>
  </si>
  <si>
    <t>Germany</t>
  </si>
  <si>
    <t>Croatia</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</si>
  <si>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</si>
  <si>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</si>
  <si>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</si>
  <si>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</si>
  <si>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</si>
  <si>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</si>
  <si>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</si>
  <si>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</si>
  <si>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</si>
  <si>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</si>
  <si>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</si>
  <si>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</si>
  <si>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</si>
  <si>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</si>
  <si>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</si>
  <si>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</si>
  <si>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</si>
  <si>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Iceland</t>
  </si>
  <si>
    <t>Liechtenstein</t>
  </si>
  <si>
    <t>Norway</t>
  </si>
  <si>
    <t>Australia</t>
  </si>
  <si>
    <t>Canada</t>
  </si>
  <si>
    <t>Hong Kong</t>
  </si>
  <si>
    <t>Japan</t>
  </si>
  <si>
    <t>U.S.</t>
  </si>
  <si>
    <t>China</t>
  </si>
  <si>
    <t>Switzerland</t>
  </si>
  <si>
    <t>Other advanced economies non EEA</t>
  </si>
  <si>
    <t>Other Central and eastern Europe countries non EEA</t>
  </si>
  <si>
    <t>Middle East</t>
  </si>
  <si>
    <t>Latin America and the Caribbean</t>
  </si>
  <si>
    <t>Africa</t>
  </si>
  <si>
    <t>Others</t>
  </si>
  <si>
    <t>Notes and definitions</t>
  </si>
  <si>
    <t>Information disclosed in this template is sourced from COREP template C 33, introduced with the reporting framework 2.7, applicable for reports as of 31 march 2018.</t>
  </si>
  <si>
    <t xml:space="preserve">(1) Information on sovereign exposures is only available for institutions that have sovereign exposures of at least 1% of total “Debt securities and loans receivables”. Country of breakdown is only available for institutions that hold non-domestic sovereign exposures of 10% or more compared to total sovereign exposures. Where the latter threshold is not met, information is disclosed through the aggregate "Others".      </t>
  </si>
  <si>
    <t xml:space="preserve">(2) The exposures reported cover only exposures to central, regional and local governments on immediate borrower basis, and do not include exposures to other counterparts with full or partial government guarantees </t>
  </si>
  <si>
    <t xml:space="preserve">(3) The banks disclose the exposures in the "Financial assets held for trading" portfolio after offsetting the cash short positions having the same maturities. </t>
  </si>
  <si>
    <t>(4)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t>
  </si>
  <si>
    <t xml:space="preserve">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</si>
  <si>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r>
      <t>(5)</t>
    </r>
    <r>
      <rPr>
        <vertAlign val="superscript"/>
        <sz val="9"/>
        <rFont val="Tahoma"/>
        <family val="2"/>
      </rPr>
      <t xml:space="preserve"> </t>
    </r>
    <r>
      <rPr>
        <sz val="9"/>
        <rFont val="Tahoma"/>
        <family val="2"/>
      </rPr>
      <t>Residual countries not reported separately in the Transparency exercise</t>
    </r>
  </si>
  <si>
    <r>
      <rPr>
        <u val="single"/>
        <sz val="9"/>
        <rFont val="Tahoma"/>
        <family val="2"/>
      </rPr>
      <t>Regions</t>
    </r>
    <r>
      <rPr>
        <sz val="9"/>
        <rFont val="Tahoma"/>
        <family val="2"/>
      </rPr>
      <t>:</t>
    </r>
  </si>
  <si>
    <t>Other advanced non EEA: Israel, Korea, New Zealand,  Russia, San Marino, Singapore and Taiwan.</t>
  </si>
  <si>
    <t>Other CEE non EEA: Albania, Bosnia and Herzegovina, FYR Macedonia, Montenegro, Serbia and Turkey.</t>
  </si>
  <si>
    <t>Middle East: Bahrain, Djibouti, Iran, Iraq, Jordan, Kuwait, Lebanon, Libya, Oman, Qatar, Saudi Arabia, Sudan, Syria, United Arab Emirates and Yemen.</t>
  </si>
  <si>
    <t>Latin America: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</si>
  <si>
    <t>Africa: Algeria, Egypt, Morocco, South Africa, Angola, Benin, Botswana, Burkina Faso, Burundi, Cameroon, Cape Verde, Central African Republic, Chad, Comoros, Congo, Congo, The Democratic Republic Of The, Côte D'Ivoire, Equatorial Guinea, Eritrea, Ethiopia, Gabon, Gambia, Ghana, Guinea, Guinea-Bissau, Kenya, Lesotho, Liberia, Madagascar, Malawi, Mali, Mauritius, Mauritania, Mozambique, Namibia, Niger, Nigeria, Rwanda, Sao Tome And Principe, Senegal, Seychelles, Sierra Leone, South Sudan, Swaziland, Tanzania, United Republic Of, Togo, Uganda, Zambia, Zimbabwe and Tunisia.</t>
  </si>
  <si>
    <t>Performing and non-performing exposures</t>
  </si>
  <si>
    <r>
      <t>Accumulated impairment, accumulated changes in fair value due to credit risk and provisions</t>
    </r>
    <r>
      <rPr>
        <b/>
        <vertAlign val="superscript"/>
        <sz val="11"/>
        <color indexed="9"/>
        <rFont val="Tahoma"/>
        <family val="2"/>
      </rPr>
      <t>4</t>
    </r>
  </si>
  <si>
    <t>Collaterals and financial guarantees received on non-performing exposures</t>
  </si>
  <si>
    <t>Of which performing but past due &gt;30 days and &lt;=90 days</t>
  </si>
  <si>
    <r>
      <t>Of which non-performing</t>
    </r>
    <r>
      <rPr>
        <b/>
        <vertAlign val="superscript"/>
        <sz val="11"/>
        <color indexed="9"/>
        <rFont val="Tahoma"/>
        <family val="2"/>
      </rPr>
      <t>1</t>
    </r>
  </si>
  <si>
    <r>
      <t>On performing exposures</t>
    </r>
    <r>
      <rPr>
        <b/>
        <vertAlign val="superscript"/>
        <sz val="11"/>
        <color indexed="9"/>
        <rFont val="Tahoma"/>
        <family val="2"/>
      </rPr>
      <t>2</t>
    </r>
  </si>
  <si>
    <r>
      <t>On non-performing exposures</t>
    </r>
    <r>
      <rPr>
        <b/>
        <vertAlign val="superscript"/>
        <sz val="11"/>
        <color indexed="9"/>
        <rFont val="Tahoma"/>
        <family val="2"/>
      </rPr>
      <t>3</t>
    </r>
  </si>
  <si>
    <t>Debt securities (including at amortised cost and fair value)</t>
  </si>
  <si>
    <t>Central banks</t>
  </si>
  <si>
    <t>General governments</t>
  </si>
  <si>
    <t>Credit institutions</t>
  </si>
  <si>
    <t>Other financial corporations</t>
  </si>
  <si>
    <t>Non-financial corporations</t>
  </si>
  <si>
    <t>Loans and advances(including at amortised cost  and fair value)</t>
  </si>
  <si>
    <t>of which: small and medium-sized enterprises at amortised cost</t>
  </si>
  <si>
    <t>Households</t>
  </si>
  <si>
    <t>DEBT INSTRUMENTS other than HFT</t>
  </si>
  <si>
    <t>OFF-BALANCE SHEET EXPOSURES</t>
  </si>
  <si>
    <r>
      <rPr>
        <vertAlign val="superscript"/>
        <sz val="10"/>
        <rFont val="Tahoma"/>
        <family val="2"/>
      </rPr>
      <t xml:space="preserve">(1) </t>
    </r>
    <r>
      <rPr>
        <sz val="10"/>
        <rFont val="Tahoma"/>
        <family val="2"/>
      </rPr>
      <t>For the definition of non-performing exposures please refer to COMMISSION IMPLEMENTING REGULATION (EU) 2015/227 of 9 January 2015, ANNEX V, Part 2-Template related instructions, subtitle 29</t>
    </r>
  </si>
  <si>
    <r>
      <rPr>
        <vertAlign val="superscript"/>
        <sz val="10"/>
        <rFont val="Tahoma"/>
        <family val="2"/>
      </rPr>
      <t>(2)</t>
    </r>
    <r>
      <rPr>
        <sz val="10"/>
        <rFont val="Tahoma"/>
        <family val="2"/>
      </rPr>
      <t xml:space="preserve"> Insitutions report here collective allowances for incurrred but not reported losses (instruments at amortised cost) and changes in fair value of performing exposures due to credit risk and provisions (instruments at fair value other than HFT)</t>
    </r>
  </si>
  <si>
    <r>
      <rPr>
        <vertAlign val="superscript"/>
        <sz val="10"/>
        <rFont val="Tahoma"/>
        <family val="2"/>
      </rPr>
      <t>(3)</t>
    </r>
    <r>
      <rPr>
        <sz val="10"/>
        <rFont val="Tahoma"/>
        <family val="2"/>
      </rPr>
      <t xml:space="preserve"> Insitutions report here specific allowances for financial assets, individually and collectively estimated  (instruments at amortised cost) and changes in fair value of NPE due to credit risk and provisions (instruments at fair value other than HFT)</t>
    </r>
  </si>
  <si>
    <r>
      <rPr>
        <vertAlign val="superscript"/>
        <sz val="10"/>
        <rFont val="Tahoma"/>
        <family val="2"/>
      </rPr>
      <t xml:space="preserve">(4)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</si>
  <si>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Forborne exposures</t>
  </si>
  <si>
    <t>Gross carrying amount of exposures with forbearance measures</t>
  </si>
  <si>
    <r>
      <t>Accumulated impairment, accumulated changes in fair value due to credit risk and provisions for exposures with forbearance measures</t>
    </r>
    <r>
      <rPr>
        <b/>
        <vertAlign val="superscript"/>
        <sz val="11"/>
        <color indexed="9"/>
        <rFont val="Tahoma"/>
        <family val="2"/>
      </rPr>
      <t>2</t>
    </r>
  </si>
  <si>
    <t>Collateral and financial guarantees received on exposures with forbearance measures</t>
  </si>
  <si>
    <r>
      <t>Accumulated impairment, accumulated changes in fair value due to credit risk and provisions  for exposures with forbearance measures</t>
    </r>
    <r>
      <rPr>
        <b/>
        <vertAlign val="superscript"/>
        <sz val="11"/>
        <color indexed="9"/>
        <rFont val="Tahoma"/>
        <family val="2"/>
      </rPr>
      <t>2</t>
    </r>
  </si>
  <si>
    <t>Of which non-performing exposures with forbearance measures</t>
  </si>
  <si>
    <t>Of which on non-performing exposures with forbearance measures</t>
  </si>
  <si>
    <t>Debt securities (including at amortised cost  and fair value)</t>
  </si>
  <si>
    <t>Loans and advances (including at amortised cost  and fair value)</t>
  </si>
  <si>
    <t>Loan commitments given</t>
  </si>
  <si>
    <r>
      <rPr>
        <vertAlign val="superscript"/>
        <sz val="10"/>
        <rFont val="Tahoma"/>
        <family val="2"/>
      </rPr>
      <t xml:space="preserve">(1) </t>
    </r>
    <r>
      <rPr>
        <sz val="10"/>
        <rFont val="Tahoma"/>
        <family val="2"/>
      </rPr>
      <t xml:space="preserve">For the definition of forborne exposures please refer to COMMISSION IMPLEMENTING REGULATION (EU) 2015/227 of 9 January 2015, ANNEX V, Part 2-Template related instructions, subtitle 30
</t>
    </r>
  </si>
  <si>
    <r>
      <rPr>
        <vertAlign val="superscript"/>
        <sz val="10"/>
        <rFont val="Tahoma"/>
        <family val="2"/>
      </rPr>
      <t xml:space="preserve">(2)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</si>
  <si>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GERMANY</t>
  </si>
  <si>
    <t>EGYPT</t>
  </si>
  <si>
    <t>SPAIN</t>
  </si>
  <si>
    <t>FRANCE</t>
  </si>
  <si>
    <t>UNITED KINGDOM</t>
  </si>
  <si>
    <t>CROATIA</t>
  </si>
  <si>
    <t>ITALY</t>
  </si>
  <si>
    <t>LUXEMBOURG</t>
  </si>
  <si>
    <t>SLOVAKIA</t>
  </si>
  <si>
    <t>UNITED STATES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</si>
</sst>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d/m/yy;@"/>
    <numFmt numFmtId="166" formatCode="0.0%"/>
  </numFmts>
  <fonts count="122">
    <font>
      <sz val="10"/>
      <name val="Arial"/>
      <family val="2"/>
    </font>
    <font>
      <sz val="10"/>
      <color indexed="8"/>
      <name val="Century Gothic"/>
      <family val="2"/>
    </font>
    <font>
      <b/>
      <sz val="26"/>
      <name val="Tahoma"/>
      <family val="2"/>
    </font>
    <font>
      <sz val="26"/>
      <name val="Albany AMT"/>
      <family val="2"/>
    </font>
    <font>
      <b/>
      <sz val="28"/>
      <name val="Chiller"/>
      <family val="5"/>
    </font>
    <font>
      <sz val="14"/>
      <name val="Arial"/>
      <family val="2"/>
    </font>
    <font>
      <b/>
      <sz val="10"/>
      <name val="Arial"/>
      <family val="2"/>
    </font>
    <font>
      <b/>
      <sz val="20"/>
      <name val="Tahoma"/>
      <family val="2"/>
    </font>
    <font>
      <sz val="9"/>
      <color indexed="8"/>
      <name val="Tahoma"/>
      <family val="2"/>
    </font>
    <font>
      <b/>
      <sz val="14"/>
      <name val="Tahoma"/>
      <family val="2"/>
    </font>
    <font>
      <sz val="14"/>
      <color indexed="8"/>
      <name val="Tahoma"/>
      <family val="2"/>
    </font>
    <font>
      <b/>
      <sz val="28"/>
      <color indexed="8"/>
      <name val="Tahoma"/>
      <family val="2"/>
    </font>
    <font>
      <sz val="10"/>
      <name val="Tahoma"/>
      <family val="2"/>
    </font>
    <font>
      <sz val="9"/>
      <name val="Tahoma"/>
      <family val="2"/>
    </font>
    <font>
      <b/>
      <sz val="9"/>
      <color indexed="8"/>
      <name val="Tahoma"/>
      <family val="2"/>
    </font>
    <font>
      <sz val="8.5"/>
      <color indexed="8"/>
      <name val="Tahoma"/>
      <family val="2"/>
    </font>
    <font>
      <sz val="8"/>
      <color indexed="8"/>
      <name val="Tahoma"/>
      <family val="2"/>
    </font>
    <font>
      <i/>
      <sz val="9"/>
      <color indexed="8"/>
      <name val="Tahoma"/>
      <family val="2"/>
    </font>
    <font>
      <sz val="10"/>
      <color indexed="8"/>
      <name val="Tahoma"/>
      <family val="2"/>
    </font>
    <font>
      <sz val="10"/>
      <name val="Times New Roman"/>
      <family val="1"/>
    </font>
    <font>
      <sz val="12"/>
      <color indexed="8"/>
      <name val="Tahoma"/>
      <family val="2"/>
    </font>
    <font>
      <sz val="11"/>
      <color indexed="8"/>
      <name val="Tahoma"/>
      <family val="2"/>
    </font>
    <font>
      <b/>
      <sz val="11"/>
      <name val="Tahoma"/>
      <family val="2"/>
    </font>
    <font>
      <sz val="11"/>
      <name val="Tahoma"/>
      <family val="2"/>
    </font>
    <font>
      <b/>
      <sz val="11"/>
      <color indexed="8"/>
      <name val="Tahoma"/>
      <family val="2"/>
    </font>
    <font>
      <b/>
      <sz val="9"/>
      <name val="Tahoma"/>
      <family val="2"/>
    </font>
    <font>
      <b/>
      <vertAlign val="superscript"/>
      <sz val="12"/>
      <color indexed="9"/>
      <name val="Tahoma"/>
      <family val="2"/>
    </font>
    <font>
      <sz val="14"/>
      <name val="Tahoma"/>
      <family val="2"/>
    </font>
    <font>
      <sz val="9"/>
      <name val="Arial"/>
      <family val="2"/>
    </font>
    <font>
      <b/>
      <u val="single"/>
      <sz val="8"/>
      <name val="Verdana"/>
      <family val="2"/>
    </font>
    <font>
      <i/>
      <sz val="10"/>
      <name val="Arial"/>
      <family val="2"/>
    </font>
    <font>
      <vertAlign val="superscript"/>
      <sz val="11"/>
      <color indexed="9"/>
      <name val="Tahoma"/>
      <family val="2"/>
    </font>
    <font>
      <vertAlign val="superscript"/>
      <sz val="10"/>
      <color indexed="8"/>
      <name val="Tahoma"/>
      <family val="2"/>
    </font>
    <font>
      <vertAlign val="superscript"/>
      <sz val="10"/>
      <name val="Arial"/>
      <family val="2"/>
    </font>
    <font>
      <b/>
      <i/>
      <sz val="11"/>
      <color indexed="9"/>
      <name val="Tahoma"/>
      <family val="2"/>
    </font>
    <font>
      <b/>
      <sz val="11"/>
      <color indexed="9"/>
      <name val="Tahoma"/>
      <family val="2"/>
    </font>
    <font>
      <sz val="11"/>
      <color indexed="9"/>
      <name val="Tahoma"/>
      <family val="2"/>
    </font>
    <font>
      <i/>
      <sz val="10"/>
      <name val="Tahoma"/>
      <family val="2"/>
    </font>
    <font>
      <sz val="10"/>
      <name val="Helv"/>
      <family val="0"/>
    </font>
    <font>
      <b/>
      <vertAlign val="superscript"/>
      <sz val="11"/>
      <color indexed="9"/>
      <name val="Tahoma"/>
      <family val="2"/>
    </font>
    <font>
      <vertAlign val="superscript"/>
      <sz val="10"/>
      <name val="Tahoma"/>
      <family val="2"/>
    </font>
    <font>
      <sz val="18"/>
      <name val="Tahoma"/>
      <family val="2"/>
    </font>
    <font>
      <b/>
      <sz val="16"/>
      <name val="Tahoma"/>
      <family val="2"/>
    </font>
    <font>
      <vertAlign val="superscript"/>
      <sz val="9"/>
      <name val="Tahoma"/>
      <family val="2"/>
    </font>
    <font>
      <u val="single"/>
      <sz val="9"/>
      <name val="Tahoma"/>
      <family val="2"/>
    </font>
    <font>
      <sz val="8"/>
      <name val="Tahoma"/>
      <family val="2"/>
    </font>
    <font>
      <b/>
      <sz val="10"/>
      <color indexed="52"/>
      <name val="Century Gothic"/>
      <family val="2"/>
    </font>
    <font>
      <sz val="10"/>
      <color indexed="52"/>
      <name val="Century Gothic"/>
      <family val="2"/>
    </font>
    <font>
      <b/>
      <sz val="10"/>
      <color indexed="9"/>
      <name val="Century Gothic"/>
      <family val="2"/>
    </font>
    <font>
      <sz val="10"/>
      <color indexed="9"/>
      <name val="Century Gothic"/>
      <family val="2"/>
    </font>
    <font>
      <sz val="10"/>
      <color indexed="62"/>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54"/>
      <name val="Calibri Light"/>
      <family val="2"/>
    </font>
    <font>
      <b/>
      <sz val="15"/>
      <color indexed="54"/>
      <name val="Century Gothic"/>
      <family val="2"/>
    </font>
    <font>
      <b/>
      <sz val="13"/>
      <color indexed="54"/>
      <name val="Century Gothic"/>
      <family val="2"/>
    </font>
    <font>
      <b/>
      <sz val="11"/>
      <color indexed="54"/>
      <name val="Century Gothic"/>
      <family val="2"/>
    </font>
    <font>
      <b/>
      <sz val="10"/>
      <color indexed="8"/>
      <name val="Century Gothic"/>
      <family val="2"/>
    </font>
    <font>
      <sz val="10"/>
      <color indexed="20"/>
      <name val="Century Gothic"/>
      <family val="2"/>
    </font>
    <font>
      <sz val="10"/>
      <color indexed="17"/>
      <name val="Century Gothic"/>
      <family val="2"/>
    </font>
    <font>
      <b/>
      <sz val="14"/>
      <color indexed="9"/>
      <name val="Tahoma"/>
      <family val="2"/>
    </font>
    <font>
      <sz val="10"/>
      <color indexed="9"/>
      <name val="Arial"/>
      <family val="2"/>
    </font>
    <font>
      <sz val="9"/>
      <color indexed="9"/>
      <name val="Tahoma"/>
      <family val="2"/>
    </font>
    <font>
      <b/>
      <sz val="12"/>
      <color indexed="9"/>
      <name val="Tahoma"/>
      <family val="2"/>
    </font>
    <font>
      <sz val="18"/>
      <color indexed="9"/>
      <name val="Tahoma"/>
      <family val="2"/>
    </font>
    <font>
      <sz val="18"/>
      <color indexed="8"/>
      <name val="Tahoma"/>
      <family val="2"/>
    </font>
    <font>
      <b/>
      <sz val="14"/>
      <color indexed="8"/>
      <name val="Tahoma"/>
      <family val="2"/>
    </font>
    <font>
      <sz val="18"/>
      <color indexed="10"/>
      <name val="Tahoma"/>
      <family val="2"/>
    </font>
    <font>
      <sz val="11"/>
      <color indexed="10"/>
      <name val="Tahoma"/>
      <family val="2"/>
    </font>
    <font>
      <sz val="9"/>
      <color indexed="22"/>
      <name val="Tahoma"/>
      <family val="2"/>
    </font>
    <font>
      <b/>
      <sz val="9"/>
      <color indexed="22"/>
      <name val="Tahoma"/>
      <family val="2"/>
    </font>
    <font>
      <sz val="10"/>
      <color indexed="9"/>
      <name val="Calibri"/>
      <family val="2"/>
    </font>
    <font>
      <sz val="12"/>
      <color indexed="9"/>
      <name val="Tahoma"/>
      <family val="2"/>
    </font>
    <font>
      <b/>
      <strike/>
      <sz val="11"/>
      <color indexed="9"/>
      <name val="Tahoma"/>
      <family val="2"/>
    </font>
    <font>
      <sz val="10"/>
      <color indexed="10"/>
      <name val="Arial"/>
      <family val="2"/>
    </font>
    <font>
      <b/>
      <sz val="15"/>
      <color indexed="9"/>
      <name val="Tahoma"/>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libri Light"/>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b/>
      <sz val="14"/>
      <color theme="0"/>
      <name val="Tahoma"/>
      <family val="2"/>
    </font>
    <font>
      <sz val="10"/>
      <color theme="0"/>
      <name val="Arial"/>
      <family val="2"/>
    </font>
    <font>
      <sz val="9"/>
      <color theme="0"/>
      <name val="Tahoma"/>
      <family val="2"/>
    </font>
    <font>
      <b/>
      <sz val="12"/>
      <color theme="0"/>
      <name val="Tahoma"/>
      <family val="2"/>
    </font>
    <font>
      <b/>
      <sz val="11"/>
      <color theme="0"/>
      <name val="Tahoma"/>
      <family val="2"/>
    </font>
    <font>
      <sz val="11"/>
      <color theme="0"/>
      <name val="Tahoma"/>
      <family val="2"/>
    </font>
    <font>
      <sz val="18"/>
      <color theme="0"/>
      <name val="Tahoma"/>
      <family val="2"/>
    </font>
    <font>
      <sz val="18"/>
      <color theme="1"/>
      <name val="Tahoma"/>
      <family val="2"/>
    </font>
    <font>
      <sz val="11"/>
      <color theme="1"/>
      <name val="Tahoma"/>
      <family val="2"/>
    </font>
    <font>
      <b/>
      <sz val="14"/>
      <color theme="1"/>
      <name val="Tahoma"/>
      <family val="2"/>
    </font>
    <font>
      <sz val="18"/>
      <color rgb="FFFF0000"/>
      <name val="Tahoma"/>
      <family val="2"/>
    </font>
    <font>
      <b/>
      <sz val="11"/>
      <color theme="1"/>
      <name val="Tahoma"/>
      <family val="2"/>
    </font>
    <font>
      <sz val="14"/>
      <color theme="1"/>
      <name val="Tahoma"/>
      <family val="2"/>
    </font>
    <font>
      <sz val="10"/>
      <color theme="1"/>
      <name val="Tahoma"/>
      <family val="2"/>
    </font>
    <font>
      <sz val="11"/>
      <color rgb="FFFF0000"/>
      <name val="Tahoma"/>
      <family val="2"/>
    </font>
    <font>
      <b/>
      <sz val="9"/>
      <color theme="1"/>
      <name val="Tahoma"/>
      <family val="2"/>
    </font>
    <font>
      <sz val="9"/>
      <color rgb="FFD9D9D9"/>
      <name val="Tahoma"/>
      <family val="2"/>
    </font>
    <font>
      <b/>
      <sz val="9"/>
      <color rgb="FFD9D9D9"/>
      <name val="Tahoma"/>
      <family val="2"/>
    </font>
    <font>
      <sz val="10"/>
      <color theme="0"/>
      <name val="Calibri"/>
      <family val="2"/>
    </font>
    <font>
      <sz val="12"/>
      <color theme="0"/>
      <name val="Tahoma"/>
      <family val="2"/>
    </font>
    <font>
      <sz val="11"/>
      <color rgb="FF000000"/>
      <name val="Tahoma"/>
      <family val="2"/>
    </font>
    <font>
      <b/>
      <strike/>
      <sz val="11"/>
      <color theme="0"/>
      <name val="Tahoma"/>
      <family val="2"/>
    </font>
    <font>
      <sz val="10"/>
      <color rgb="FFFF0000"/>
      <name val="Arial"/>
      <family val="2"/>
    </font>
    <font>
      <b/>
      <i/>
      <sz val="11"/>
      <color theme="0"/>
      <name val="Tahoma"/>
      <family val="2"/>
    </font>
    <font>
      <b/>
      <sz val="15"/>
      <color theme="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236C91"/>
        <bgColor indexed="64"/>
      </patternFill>
    </fill>
    <fill>
      <patternFill patternType="solid">
        <fgColor rgb="FF247198"/>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24997000396251678"/>
        <bgColor indexed="64"/>
      </patternFill>
    </fill>
    <fill>
      <patternFill patternType="solid">
        <fgColor rgb="FF216587"/>
        <bgColor indexed="64"/>
      </patternFill>
    </fill>
    <fill>
      <patternFill patternType="solid">
        <fgColor theme="0" tint="-0.4999699890613556"/>
        <bgColor indexed="64"/>
      </patternFill>
    </fill>
    <fill>
      <patternFill patternType="solid">
        <fgColor indexed="65"/>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medium"/>
      <right style="thin"/>
      <top style="thin"/>
      <bottom style="thin"/>
    </border>
    <border>
      <left/>
      <right style="medium"/>
      <top style="thin"/>
      <bottom style="thin"/>
    </border>
    <border>
      <left style="medium"/>
      <right style="thin"/>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style="medium"/>
      <right style="thin"/>
      <top/>
      <bottom style="medium"/>
    </border>
    <border>
      <left style="thin"/>
      <right style="medium"/>
      <top/>
      <bottom style="medium"/>
    </border>
    <border>
      <left style="medium"/>
      <right style="medium"/>
      <top/>
      <bottom style="medium"/>
    </border>
    <border>
      <left style="thin"/>
      <right style="medium"/>
      <top style="thin"/>
      <bottom style="medium"/>
    </border>
    <border>
      <left style="medium"/>
      <right/>
      <top style="medium"/>
      <bottom style="medium"/>
    </border>
    <border>
      <left/>
      <right style="thin"/>
      <top style="medium"/>
      <bottom/>
    </border>
    <border>
      <left style="thin"/>
      <right style="medium"/>
      <top style="medium"/>
      <bottom/>
    </border>
    <border>
      <left/>
      <right style="thin"/>
      <top style="thin"/>
      <bottom style="thin"/>
    </border>
    <border>
      <left style="thin"/>
      <right style="medium"/>
      <top style="thin"/>
      <bottom style="thin"/>
    </border>
    <border>
      <left/>
      <right style="thin"/>
      <top/>
      <bottom style="thin"/>
    </border>
    <border>
      <left style="thin"/>
      <right style="medium"/>
      <top/>
      <bottom style="thin"/>
    </border>
    <border>
      <left/>
      <right/>
      <top style="thin"/>
      <bottom/>
    </border>
    <border>
      <left style="thin"/>
      <right style="medium"/>
      <top style="thin"/>
      <bottom/>
    </border>
    <border>
      <left/>
      <right style="thin"/>
      <top style="thin"/>
      <bottom/>
    </border>
    <border>
      <left style="medium"/>
      <right/>
      <top style="thin"/>
      <bottom style="thin"/>
    </border>
    <border>
      <left style="medium"/>
      <right style="medium"/>
      <top style="thin"/>
      <bottom>
        <color indexed="63"/>
      </bottom>
    </border>
    <border>
      <left/>
      <right style="thin"/>
      <top/>
      <bottom/>
    </border>
    <border>
      <left style="thin"/>
      <right style="medium"/>
      <top/>
      <bottom/>
    </border>
    <border>
      <left style="medium"/>
      <right style="medium"/>
      <top/>
      <bottom style="thin"/>
    </border>
    <border>
      <left style="medium"/>
      <right/>
      <top/>
      <bottom style="thin"/>
    </border>
    <border>
      <left/>
      <right style="thin"/>
      <top style="medium"/>
      <bottom style="thin"/>
    </border>
    <border>
      <left style="medium"/>
      <right style="medium"/>
      <top/>
      <bottom/>
    </border>
    <border>
      <left/>
      <right style="thin"/>
      <top style="thin"/>
      <bottom style="medium"/>
    </border>
    <border>
      <left style="medium"/>
      <right/>
      <top style="medium"/>
      <bottom/>
    </border>
    <border>
      <left style="medium"/>
      <right style="medium"/>
      <top style="medium"/>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thin"/>
      <top style="medium"/>
      <bottom style="medium"/>
    </border>
    <border>
      <left/>
      <right/>
      <top style="medium"/>
      <bottom/>
    </border>
    <border>
      <left/>
      <right style="medium"/>
      <top style="medium"/>
      <bottom/>
    </border>
    <border>
      <left style="medium"/>
      <right/>
      <top/>
      <bottom/>
    </border>
    <border>
      <left/>
      <right style="medium"/>
      <top/>
      <bottom/>
    </border>
    <border>
      <left style="thin"/>
      <right style="thin"/>
      <top/>
      <bottom/>
    </border>
    <border>
      <left/>
      <right style="medium"/>
      <top/>
      <bottom style="thin"/>
    </border>
    <border>
      <left style="medium"/>
      <right/>
      <top/>
      <bottom style="medium"/>
    </border>
    <border>
      <left style="thin"/>
      <right style="thin"/>
      <top/>
      <bottom style="medium"/>
    </border>
    <border>
      <left style="thin"/>
      <right/>
      <top/>
      <bottom/>
    </border>
    <border>
      <left style="thin"/>
      <right>
        <color indexed="63"/>
      </right>
      <top style="medium"/>
      <bottom style="medium"/>
    </border>
    <border>
      <left/>
      <right/>
      <top/>
      <bottom style="thin"/>
    </border>
    <border>
      <left/>
      <right style="thin"/>
      <top/>
      <bottom style="medium"/>
    </border>
    <border>
      <left style="thin"/>
      <right/>
      <top/>
      <bottom style="medium"/>
    </border>
    <border>
      <left style="medium"/>
      <right/>
      <top style="thin"/>
      <bottom/>
    </border>
    <border>
      <left style="medium"/>
      <right/>
      <top style="medium"/>
      <bottom style="thin"/>
    </border>
    <border>
      <left style="thin"/>
      <right style="thin"/>
      <top style="medium"/>
      <bottom/>
    </border>
    <border>
      <left style="thin"/>
      <right style="thin"/>
      <top/>
      <bottom style="thin"/>
    </border>
    <border>
      <left/>
      <right style="medium"/>
      <top/>
      <bottom style="medium"/>
    </border>
    <border>
      <left style="thin"/>
      <right/>
      <top style="medium"/>
      <bottom/>
    </border>
    <border>
      <left style="medium"/>
      <right style="thin"/>
      <top style="medium"/>
      <bottom/>
    </border>
    <border>
      <left style="medium"/>
      <right style="thin"/>
      <top/>
      <bottom/>
    </border>
    <border>
      <left style="medium"/>
      <right style="thin"/>
      <top/>
      <bottom style="thin"/>
    </border>
    <border>
      <left style="thin"/>
      <right/>
      <top/>
      <bottom style="thin"/>
    </border>
    <border>
      <left style="medium"/>
      <right/>
      <top style="thin"/>
      <bottom style="medium"/>
    </border>
    <border>
      <left/>
      <right style="medium"/>
      <top style="medium"/>
      <bottom style="thin"/>
    </border>
    <border>
      <left/>
      <right>
        <color indexed="63"/>
      </right>
      <top style="thin"/>
      <bottom style="thin"/>
    </border>
    <border>
      <left style="thin"/>
      <right style="thin"/>
      <top style="thin"/>
      <bottom/>
    </border>
    <border>
      <left style="medium"/>
      <right style="thin"/>
      <top style="medium"/>
      <bottom style="hair"/>
    </border>
    <border>
      <left>
        <color indexed="63"/>
      </left>
      <right style="thin"/>
      <top/>
      <bottom style="hair"/>
    </border>
    <border>
      <left style="thin"/>
      <right style="thin"/>
      <top/>
      <bottom style="hair"/>
    </border>
    <border>
      <left style="thin"/>
      <right style="medium"/>
      <top/>
      <bottom style="hair"/>
    </border>
    <border>
      <left style="medium"/>
      <right style="thin"/>
      <top/>
      <bottom style="hair"/>
    </border>
    <border>
      <left/>
      <right style="thin"/>
      <top style="hair"/>
      <bottom style="hair"/>
    </border>
    <border>
      <left style="thin"/>
      <right style="thin"/>
      <top style="hair"/>
      <bottom style="hair"/>
    </border>
    <border>
      <left style="thin"/>
      <right style="medium"/>
      <top style="hair"/>
      <bottom style="hair"/>
    </border>
    <border>
      <left style="medium"/>
      <right style="thin"/>
      <top style="hair"/>
      <bottom>
        <color indexed="63"/>
      </bottom>
    </border>
    <border>
      <left/>
      <right style="thin"/>
      <top style="hair"/>
      <bottom/>
    </border>
    <border>
      <left style="thin"/>
      <right style="thin"/>
      <top style="hair"/>
      <bottom/>
    </border>
    <border>
      <left style="thin"/>
      <right style="medium"/>
      <top style="hair"/>
      <bottom>
        <color indexed="63"/>
      </bottom>
    </border>
    <border>
      <left style="medium"/>
      <right style="thin"/>
      <top style="hair"/>
      <bottom style="hair"/>
    </border>
    <border>
      <left>
        <color indexed="63"/>
      </left>
      <right style="thin"/>
      <top style="hair"/>
      <bottom style="medium"/>
    </border>
    <border>
      <left style="thin"/>
      <right style="thin"/>
      <top style="hair"/>
      <bottom style="medium"/>
    </border>
    <border>
      <left style="thin"/>
      <right style="medium"/>
      <top style="hair"/>
      <bottom style="medium"/>
    </border>
    <border>
      <left style="thin"/>
      <right>
        <color indexed="63"/>
      </right>
      <top style="thin"/>
      <bottom>
        <color indexed="63"/>
      </bottom>
    </border>
    <border>
      <left style="medium"/>
      <right style="hair"/>
      <top style="medium"/>
      <bottom style="hair"/>
    </border>
    <border>
      <left style="hair"/>
      <right style="hair"/>
      <top style="medium"/>
      <bottom style="hair"/>
    </border>
    <border>
      <left style="hair"/>
      <right>
        <color indexed="63"/>
      </right>
      <top style="medium"/>
      <bottom style="hair"/>
    </border>
    <border>
      <left style="thin"/>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thin"/>
      <right style="hair"/>
      <top style="hair"/>
      <bottom style="medium"/>
    </border>
    <border>
      <left style="hair"/>
      <right style="medium"/>
      <top style="hair"/>
      <bottom style="medium"/>
    </border>
    <border>
      <left style="thin"/>
      <right style="thin"/>
      <top style="thin"/>
      <bottom style="medium"/>
    </border>
    <border>
      <left style="medium"/>
      <right style="hair"/>
      <top style="medium"/>
      <bottom>
        <color indexed="63"/>
      </bottom>
    </border>
    <border>
      <left style="thin"/>
      <right style="hair"/>
      <top style="medium"/>
      <bottom>
        <color indexed="63"/>
      </bottom>
    </border>
    <border>
      <left style="medium"/>
      <right style="hair"/>
      <top/>
      <bottom>
        <color indexed="63"/>
      </bottom>
    </border>
    <border>
      <left style="thin"/>
      <right style="hair"/>
      <top/>
      <bottom>
        <color indexed="63"/>
      </bottom>
    </border>
    <border>
      <left style="medium"/>
      <right style="hair"/>
      <top>
        <color indexed="63"/>
      </top>
      <bottom style="medium"/>
    </border>
    <border>
      <left style="thin"/>
      <right style="hair"/>
      <top/>
      <bottom style="medium"/>
    </border>
    <border>
      <left style="medium"/>
      <right style="hair"/>
      <top style="medium"/>
      <bottom style="medium"/>
    </border>
    <border>
      <left style="thin"/>
      <right style="hair"/>
      <top style="medium"/>
      <bottom style="medium"/>
    </border>
    <border>
      <left>
        <color indexed="63"/>
      </left>
      <right style="hair"/>
      <top style="medium"/>
      <bottom style="medium"/>
    </border>
    <border>
      <left>
        <color indexed="63"/>
      </left>
      <right style="hair"/>
      <top>
        <color indexed="63"/>
      </top>
      <bottom style="medium"/>
    </border>
    <border>
      <left/>
      <right style="medium"/>
      <top style="medium"/>
      <bottom style="medium"/>
    </border>
    <border>
      <left>
        <color indexed="63"/>
      </left>
      <right>
        <color indexed="63"/>
      </right>
      <top style="medium"/>
      <bottom style="thin"/>
    </border>
    <border>
      <left/>
      <right/>
      <top style="medium"/>
      <bottom style="medium"/>
    </border>
    <border>
      <left style="thin"/>
      <right/>
      <top style="medium"/>
      <bottom style="thin"/>
    </border>
    <border>
      <left style="medium"/>
      <right style="medium"/>
      <top/>
      <bottom style="hair"/>
    </border>
    <border>
      <left style="medium"/>
      <right style="hair"/>
      <top>
        <color indexed="63"/>
      </top>
      <bottom style="hair"/>
    </border>
    <border>
      <left style="hair"/>
      <right style="medium"/>
      <top>
        <color indexed="63"/>
      </top>
      <bottom style="hair"/>
    </border>
    <border>
      <left style="medium"/>
      <right>
        <color indexed="63"/>
      </right>
      <top>
        <color indexed="63"/>
      </top>
      <bottom style="hair"/>
    </border>
    <border>
      <left>
        <color indexed="63"/>
      </left>
      <right style="medium"/>
      <top>
        <color indexed="63"/>
      </top>
      <bottom style="hair"/>
    </border>
    <border>
      <left style="medium"/>
      <right style="medium"/>
      <top style="hair"/>
      <bottom>
        <color indexed="63"/>
      </bottom>
    </border>
    <border>
      <left style="medium"/>
      <right>
        <color indexed="63"/>
      </right>
      <top style="hair"/>
      <bottom style="hair"/>
    </border>
    <border>
      <left/>
      <right/>
      <top style="hair"/>
      <bottom style="hair"/>
    </border>
    <border>
      <left>
        <color indexed="63"/>
      </left>
      <right style="medium"/>
      <top style="hair"/>
      <bottom style="hair"/>
    </border>
    <border>
      <left style="medium"/>
      <right>
        <color indexed="63"/>
      </right>
      <top style="hair"/>
      <bottom style="medium"/>
    </border>
    <border>
      <left/>
      <right/>
      <top style="hair"/>
      <bottom style="medium"/>
    </border>
    <border>
      <left>
        <color indexed="63"/>
      </left>
      <right style="medium"/>
      <top style="hair"/>
      <bottom style="medium"/>
    </border>
    <border>
      <left/>
      <right/>
      <top/>
      <bottom style="hair"/>
    </border>
    <border>
      <left style="thin"/>
      <right style="thin"/>
      <top style="medium"/>
      <bottom style="thin"/>
    </border>
    <border>
      <left style="medium"/>
      <right style="thin"/>
      <top style="thin"/>
      <bottom>
        <color indexed="63"/>
      </bottom>
    </border>
    <border>
      <left/>
      <right style="medium"/>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0" borderId="2" applyNumberFormat="0" applyFill="0" applyAlignment="0" applyProtection="0"/>
    <xf numFmtId="0" fontId="82" fillId="21" borderId="3" applyNumberFormat="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5" fillId="29" borderId="0" applyNumberFormat="0" applyBorder="0" applyAlignment="0" applyProtection="0"/>
    <xf numFmtId="0" fontId="0" fillId="0" borderId="0">
      <alignment/>
      <protection/>
    </xf>
    <xf numFmtId="0" fontId="86"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38" fillId="0" borderId="0">
      <alignment/>
      <protection/>
    </xf>
    <xf numFmtId="0" fontId="0" fillId="30" borderId="4" applyNumberFormat="0" applyFont="0" applyAlignment="0" applyProtection="0"/>
    <xf numFmtId="0" fontId="87" fillId="20" borderId="5" applyNumberFormat="0" applyAlignment="0" applyProtection="0"/>
    <xf numFmtId="9" fontId="0" fillId="0" borderId="0" applyFont="0" applyFill="0" applyBorder="0" applyAlignment="0" applyProtection="0"/>
    <xf numFmtId="0" fontId="0" fillId="0" borderId="0">
      <alignment/>
      <protection/>
    </xf>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1" borderId="0" applyNumberFormat="0" applyBorder="0" applyAlignment="0" applyProtection="0"/>
    <xf numFmtId="0" fontId="9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3">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4" fillId="33" borderId="0" xfId="0" applyFont="1" applyFill="1" applyAlignment="1" applyProtection="1">
      <alignment horizontal="center"/>
      <protection/>
    </xf>
    <xf numFmtId="0" fontId="97" fillId="34" borderId="10" xfId="0" applyFont="1" applyFill="1" applyBorder="1" applyAlignment="1" applyProtection="1">
      <alignment horizontal="left" vertical="center"/>
      <protection/>
    </xf>
    <xf numFmtId="0" fontId="5" fillId="33" borderId="1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98" fillId="33" borderId="0" xfId="0" applyFont="1" applyFill="1" applyAlignment="1" applyProtection="1">
      <alignment horizontal="center" vertical="center"/>
      <protection/>
    </xf>
    <xf numFmtId="0" fontId="97" fillId="34" borderId="11" xfId="0" applyFont="1" applyFill="1" applyBorder="1" applyAlignment="1" applyProtection="1">
      <alignment horizontal="left" vertical="center"/>
      <protection/>
    </xf>
    <xf numFmtId="49" fontId="5" fillId="33" borderId="11" xfId="0" applyNumberFormat="1" applyFont="1" applyFill="1" applyBorder="1" applyAlignment="1" applyProtection="1">
      <alignment horizontal="center" vertical="center"/>
      <protection/>
    </xf>
    <xf numFmtId="0" fontId="97" fillId="34" borderId="12" xfId="0" applyFont="1" applyFill="1" applyBorder="1" applyAlignment="1" applyProtection="1">
      <alignment horizontal="left" vertical="center"/>
      <protection/>
    </xf>
    <xf numFmtId="0" fontId="5" fillId="33" borderId="12" xfId="0" applyNumberFormat="1" applyFont="1" applyFill="1" applyBorder="1" applyAlignment="1" applyProtection="1">
      <alignment horizontal="center" vertical="center"/>
      <protection/>
    </xf>
    <xf numFmtId="0" fontId="98" fillId="33" borderId="0" xfId="0" applyFont="1" applyFill="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0" fillId="0" borderId="0" xfId="0" applyFill="1" applyBorder="1" applyAlignment="1" applyProtection="1">
      <alignment/>
      <protection/>
    </xf>
    <xf numFmtId="0" fontId="99" fillId="33" borderId="0" xfId="46" applyFont="1" applyFill="1" applyAlignment="1" applyProtection="1">
      <alignment horizontal="center" vertical="center"/>
      <protection/>
    </xf>
    <xf numFmtId="0" fontId="99" fillId="33" borderId="0" xfId="46" applyFont="1" applyFill="1" applyAlignment="1" applyProtection="1">
      <alignment horizontal="left" vertical="center" indent="1"/>
      <protection/>
    </xf>
    <xf numFmtId="0" fontId="99" fillId="33" borderId="0" xfId="46" applyFont="1" applyFill="1" applyAlignment="1" applyProtection="1">
      <alignment vertical="center"/>
      <protection/>
    </xf>
    <xf numFmtId="0" fontId="12" fillId="33" borderId="13" xfId="46" applyFont="1" applyFill="1" applyBorder="1" applyAlignment="1" applyProtection="1">
      <alignment horizontal="center" wrapText="1"/>
      <protection/>
    </xf>
    <xf numFmtId="164" fontId="100" fillId="35" borderId="14" xfId="46" applyNumberFormat="1" applyFont="1" applyFill="1" applyBorder="1" applyAlignment="1" applyProtection="1">
      <alignment horizontal="center" vertical="center" wrapText="1"/>
      <protection/>
    </xf>
    <xf numFmtId="0" fontId="101" fillId="35" borderId="15" xfId="46" applyFont="1" applyFill="1" applyBorder="1" applyAlignment="1" applyProtection="1">
      <alignment horizontal="left" vertical="center" wrapText="1" indent="1"/>
      <protection/>
    </xf>
    <xf numFmtId="0" fontId="101" fillId="35" borderId="16" xfId="46" applyFont="1" applyFill="1" applyBorder="1" applyAlignment="1" applyProtection="1">
      <alignment horizontal="center" vertical="center" wrapText="1"/>
      <protection/>
    </xf>
    <xf numFmtId="0" fontId="8" fillId="0" borderId="0" xfId="46" applyFont="1" applyAlignment="1" applyProtection="1">
      <alignment horizontal="center" vertical="center" wrapText="1"/>
      <protection/>
    </xf>
    <xf numFmtId="0" fontId="8" fillId="0" borderId="0" xfId="46" applyFont="1" applyAlignment="1" applyProtection="1">
      <alignment vertical="center"/>
      <protection/>
    </xf>
    <xf numFmtId="0" fontId="102" fillId="35" borderId="17" xfId="61" applyFont="1" applyFill="1" applyBorder="1" applyAlignment="1" applyProtection="1">
      <alignment horizontal="left" vertical="center" wrapText="1" indent="1"/>
      <protection/>
    </xf>
    <xf numFmtId="165" fontId="8" fillId="0" borderId="11" xfId="46" applyNumberFormat="1" applyFont="1" applyBorder="1" applyAlignment="1" applyProtection="1">
      <alignment horizontal="left" vertical="center" indent="1"/>
      <protection/>
    </xf>
    <xf numFmtId="0" fontId="8" fillId="0" borderId="18" xfId="46" applyFont="1" applyBorder="1" applyAlignment="1" applyProtection="1">
      <alignment horizontal="left" vertical="center" wrapText="1" indent="1"/>
      <protection/>
    </xf>
    <xf numFmtId="0" fontId="8" fillId="0" borderId="11" xfId="46" applyFont="1" applyBorder="1" applyAlignment="1" applyProtection="1">
      <alignment horizontal="left" vertical="center" wrapText="1" indent="1"/>
      <protection/>
    </xf>
    <xf numFmtId="0" fontId="14" fillId="0" borderId="0" xfId="46" applyFont="1" applyAlignment="1" applyProtection="1">
      <alignment vertical="center"/>
      <protection/>
    </xf>
    <xf numFmtId="0" fontId="102" fillId="35" borderId="19" xfId="61" applyFont="1" applyFill="1" applyBorder="1" applyAlignment="1" applyProtection="1">
      <alignment horizontal="left" vertical="center" wrapText="1" indent="1"/>
      <protection/>
    </xf>
    <xf numFmtId="0" fontId="15" fillId="0" borderId="12" xfId="46" applyFont="1" applyBorder="1" applyAlignment="1" applyProtection="1" quotePrefix="1">
      <alignment horizontal="left" vertical="center" wrapText="1" indent="1"/>
      <protection/>
    </xf>
    <xf numFmtId="0" fontId="8" fillId="0" borderId="20" xfId="46" applyFont="1" applyBorder="1" applyAlignment="1" applyProtection="1" quotePrefix="1">
      <alignment horizontal="left" vertical="center" indent="1"/>
      <protection/>
    </xf>
    <xf numFmtId="0" fontId="8" fillId="0" borderId="12" xfId="46" applyFont="1" applyBorder="1" applyAlignment="1" applyProtection="1">
      <alignment horizontal="left" vertical="center" wrapText="1" indent="1"/>
      <protection/>
    </xf>
    <xf numFmtId="0" fontId="8" fillId="0" borderId="20" xfId="46" applyFont="1" applyBorder="1" applyAlignment="1" applyProtection="1">
      <alignment horizontal="left" vertical="center" indent="1"/>
      <protection/>
    </xf>
    <xf numFmtId="0" fontId="8" fillId="0" borderId="18" xfId="46" applyFont="1" applyBorder="1" applyAlignment="1" applyProtection="1" quotePrefix="1">
      <alignment horizontal="left" vertical="center" indent="1"/>
      <protection/>
    </xf>
    <xf numFmtId="0" fontId="15" fillId="33" borderId="12" xfId="46" applyFont="1" applyFill="1" applyBorder="1" applyAlignment="1" applyProtection="1" quotePrefix="1">
      <alignment horizontal="left" vertical="center" wrapText="1" indent="1"/>
      <protection/>
    </xf>
    <xf numFmtId="0" fontId="16" fillId="0" borderId="12" xfId="46" applyFont="1" applyBorder="1" applyAlignment="1" applyProtection="1" quotePrefix="1">
      <alignment horizontal="left" vertical="center" wrapText="1" indent="1"/>
      <protection/>
    </xf>
    <xf numFmtId="0" fontId="8" fillId="0" borderId="0" xfId="46" applyFont="1" applyAlignment="1" applyProtection="1">
      <alignment horizontal="left" vertical="center" indent="1"/>
      <protection/>
    </xf>
    <xf numFmtId="0" fontId="8" fillId="0" borderId="0" xfId="46" applyFont="1" applyAlignment="1" applyProtection="1">
      <alignment horizontal="center" vertical="center"/>
      <protection/>
    </xf>
    <xf numFmtId="0" fontId="9" fillId="33" borderId="0" xfId="0" applyFont="1" applyFill="1" applyAlignment="1" applyProtection="1">
      <alignment horizontal="center" vertical="center"/>
      <protection/>
    </xf>
    <xf numFmtId="0" fontId="12" fillId="33" borderId="0" xfId="46" applyFont="1" applyFill="1" applyBorder="1" applyAlignment="1" applyProtection="1">
      <alignment horizontal="center" vertical="center" wrapText="1"/>
      <protection/>
    </xf>
    <xf numFmtId="0" fontId="101" fillId="35" borderId="15" xfId="46" applyFont="1" applyFill="1" applyBorder="1" applyAlignment="1" applyProtection="1">
      <alignment horizontal="center" vertical="center" wrapText="1"/>
      <protection/>
    </xf>
    <xf numFmtId="0" fontId="101" fillId="35" borderId="21" xfId="61" applyFont="1" applyFill="1" applyBorder="1" applyAlignment="1" applyProtection="1">
      <alignment horizontal="center" vertical="center" wrapText="1"/>
      <protection/>
    </xf>
    <xf numFmtId="0" fontId="101" fillId="35" borderId="22" xfId="61" applyFont="1" applyFill="1" applyBorder="1" applyAlignment="1" applyProtection="1">
      <alignment horizontal="left" vertical="center" wrapText="1" indent="1"/>
      <protection/>
    </xf>
    <xf numFmtId="165" fontId="8" fillId="0" borderId="10" xfId="46" applyNumberFormat="1" applyFont="1" applyBorder="1" applyAlignment="1" applyProtection="1">
      <alignment horizontal="center" vertical="center"/>
      <protection/>
    </xf>
    <xf numFmtId="0" fontId="101" fillId="35" borderId="23" xfId="61" applyFont="1" applyFill="1" applyBorder="1" applyAlignment="1" applyProtection="1">
      <alignment horizontal="center" vertical="center" wrapText="1"/>
      <protection/>
    </xf>
    <xf numFmtId="0" fontId="101" fillId="35" borderId="24" xfId="61" applyFont="1" applyFill="1" applyBorder="1" applyAlignment="1" applyProtection="1">
      <alignment horizontal="left" vertical="center" wrapText="1" indent="1"/>
      <protection/>
    </xf>
    <xf numFmtId="165" fontId="8" fillId="0" borderId="25" xfId="46" applyNumberFormat="1" applyFont="1" applyBorder="1" applyAlignment="1" applyProtection="1">
      <alignment horizontal="center" vertical="center"/>
      <protection/>
    </xf>
    <xf numFmtId="0" fontId="8" fillId="0" borderId="10" xfId="46" applyFont="1" applyBorder="1" applyAlignment="1" applyProtection="1">
      <alignment horizontal="center" vertical="center" wrapText="1"/>
      <protection/>
    </xf>
    <xf numFmtId="0" fontId="101" fillId="35" borderId="19" xfId="61" applyFont="1" applyFill="1" applyBorder="1" applyAlignment="1" applyProtection="1">
      <alignment horizontal="center" vertical="center" wrapText="1"/>
      <protection/>
    </xf>
    <xf numFmtId="0" fontId="101" fillId="35" borderId="26" xfId="61" applyFont="1" applyFill="1" applyBorder="1" applyAlignment="1" applyProtection="1">
      <alignment horizontal="left" vertical="center" wrapText="1" indent="1"/>
      <protection/>
    </xf>
    <xf numFmtId="0" fontId="8" fillId="0" borderId="12" xfId="46" applyFont="1" applyBorder="1" applyAlignment="1" applyProtection="1">
      <alignment horizontal="center" vertical="center" wrapText="1"/>
      <protection/>
    </xf>
    <xf numFmtId="0" fontId="8" fillId="0" borderId="25" xfId="46" applyFont="1" applyBorder="1" applyAlignment="1" applyProtection="1" quotePrefix="1">
      <alignment horizontal="center" vertical="center"/>
      <protection/>
    </xf>
    <xf numFmtId="0" fontId="17" fillId="0" borderId="0" xfId="46" applyFont="1" applyAlignment="1" applyProtection="1" quotePrefix="1">
      <alignment horizontal="left" vertical="center"/>
      <protection/>
    </xf>
    <xf numFmtId="0" fontId="8" fillId="0" borderId="0" xfId="46" applyFont="1" applyAlignment="1" applyProtection="1">
      <alignment horizontal="left" vertical="center"/>
      <protection/>
    </xf>
    <xf numFmtId="0" fontId="12" fillId="33" borderId="13" xfId="46" applyFont="1" applyFill="1" applyBorder="1" applyAlignment="1" applyProtection="1">
      <alignment horizontal="center" vertical="center" wrapText="1"/>
      <protection/>
    </xf>
    <xf numFmtId="164" fontId="101" fillId="35" borderId="27" xfId="46" applyNumberFormat="1" applyFont="1" applyFill="1" applyBorder="1" applyAlignment="1" applyProtection="1">
      <alignment horizontal="center" vertical="center" wrapText="1"/>
      <protection/>
    </xf>
    <xf numFmtId="164" fontId="101" fillId="35" borderId="14" xfId="46" applyNumberFormat="1" applyFont="1" applyFill="1" applyBorder="1" applyAlignment="1" applyProtection="1">
      <alignment horizontal="center" vertical="center" wrapText="1"/>
      <protection/>
    </xf>
    <xf numFmtId="0" fontId="21" fillId="0" borderId="0" xfId="46" applyFont="1" applyAlignment="1" applyProtection="1">
      <alignment horizontal="center" vertical="center" wrapText="1"/>
      <protection/>
    </xf>
    <xf numFmtId="0" fontId="101" fillId="35" borderId="11" xfId="61" applyFont="1" applyFill="1" applyBorder="1" applyAlignment="1" applyProtection="1">
      <alignment horizontal="center" vertical="center" wrapText="1"/>
      <protection/>
    </xf>
    <xf numFmtId="0" fontId="101" fillId="35" borderId="10" xfId="61" applyFont="1" applyFill="1" applyBorder="1" applyAlignment="1" applyProtection="1">
      <alignment horizontal="left" vertical="center" wrapText="1" indent="1"/>
      <protection/>
    </xf>
    <xf numFmtId="0" fontId="13" fillId="33" borderId="28" xfId="46" applyFont="1" applyFill="1" applyBorder="1" applyAlignment="1" applyProtection="1">
      <alignment horizontal="left" vertical="center" wrapText="1"/>
      <protection/>
    </xf>
    <xf numFmtId="0" fontId="13" fillId="33" borderId="29" xfId="46" applyFont="1" applyFill="1" applyBorder="1" applyAlignment="1" applyProtection="1">
      <alignment horizontal="left" vertical="center" wrapText="1" indent="1"/>
      <protection/>
    </xf>
    <xf numFmtId="165" fontId="8" fillId="0" borderId="0" xfId="46" applyNumberFormat="1" applyFont="1" applyAlignment="1" applyProtection="1">
      <alignment vertical="center"/>
      <protection/>
    </xf>
    <xf numFmtId="0" fontId="21" fillId="0" borderId="0" xfId="46" applyFont="1" applyAlignment="1" applyProtection="1">
      <alignment vertical="center"/>
      <protection/>
    </xf>
    <xf numFmtId="0" fontId="101" fillId="35" borderId="11" xfId="61" applyFont="1" applyFill="1" applyBorder="1" applyAlignment="1" applyProtection="1">
      <alignment horizontal="left" vertical="center" wrapText="1" indent="1"/>
      <protection/>
    </xf>
    <xf numFmtId="0" fontId="13" fillId="33" borderId="30" xfId="46" applyFont="1" applyFill="1" applyBorder="1" applyAlignment="1" applyProtection="1">
      <alignment horizontal="left" vertical="center" wrapText="1"/>
      <protection/>
    </xf>
    <xf numFmtId="0" fontId="13" fillId="33" borderId="31" xfId="46" applyFont="1" applyFill="1" applyBorder="1" applyAlignment="1" applyProtection="1">
      <alignment horizontal="left" vertical="center" wrapText="1" indent="1"/>
      <protection/>
    </xf>
    <xf numFmtId="0" fontId="102" fillId="35" borderId="11" xfId="61" applyFont="1" applyFill="1" applyBorder="1" applyAlignment="1" applyProtection="1">
      <alignment horizontal="center" vertical="center" wrapText="1"/>
      <protection/>
    </xf>
    <xf numFmtId="0" fontId="102" fillId="35" borderId="11" xfId="61" applyFont="1" applyFill="1" applyBorder="1" applyAlignment="1" applyProtection="1">
      <alignment horizontal="left" vertical="center" wrapText="1" indent="1"/>
      <protection/>
    </xf>
    <xf numFmtId="0" fontId="13" fillId="33" borderId="32" xfId="46" applyFont="1" applyFill="1" applyBorder="1" applyAlignment="1" applyProtection="1">
      <alignment horizontal="left" vertical="center" wrapText="1"/>
      <protection/>
    </xf>
    <xf numFmtId="0" fontId="13" fillId="33" borderId="33" xfId="46" applyFont="1" applyFill="1" applyBorder="1" applyAlignment="1" applyProtection="1">
      <alignment horizontal="left" vertical="center" wrapText="1" indent="1"/>
      <protection/>
    </xf>
    <xf numFmtId="0" fontId="13" fillId="33" borderId="34" xfId="46" applyFont="1" applyFill="1" applyBorder="1" applyAlignment="1" applyProtection="1">
      <alignment horizontal="left" vertical="center" wrapText="1"/>
      <protection/>
    </xf>
    <xf numFmtId="0" fontId="13" fillId="33" borderId="35" xfId="46" applyFont="1" applyFill="1" applyBorder="1" applyAlignment="1" applyProtection="1">
      <alignment horizontal="left" vertical="center" wrapText="1" indent="1"/>
      <protection/>
    </xf>
    <xf numFmtId="0" fontId="24" fillId="0" borderId="0" xfId="46" applyFont="1" applyAlignment="1" applyProtection="1">
      <alignment vertical="center"/>
      <protection/>
    </xf>
    <xf numFmtId="0" fontId="102" fillId="35" borderId="11" xfId="61" applyFont="1" applyFill="1" applyBorder="1" applyAlignment="1" applyProtection="1">
      <alignment horizontal="left" vertical="center" wrapText="1" indent="2"/>
      <protection/>
    </xf>
    <xf numFmtId="0" fontId="13" fillId="33" borderId="36" xfId="46" applyFont="1" applyFill="1" applyBorder="1" applyAlignment="1" applyProtection="1">
      <alignment horizontal="left" vertical="center" wrapText="1"/>
      <protection/>
    </xf>
    <xf numFmtId="0" fontId="8" fillId="33" borderId="0" xfId="46" applyFont="1" applyFill="1" applyAlignment="1" applyProtection="1">
      <alignment vertical="center"/>
      <protection/>
    </xf>
    <xf numFmtId="0" fontId="21" fillId="33" borderId="0" xfId="46" applyFont="1" applyFill="1" applyAlignment="1" applyProtection="1">
      <alignment vertical="center"/>
      <protection/>
    </xf>
    <xf numFmtId="3" fontId="22" fillId="33" borderId="37" xfId="46" applyNumberFormat="1" applyFont="1" applyFill="1" applyBorder="1" applyAlignment="1" applyProtection="1">
      <alignment horizontal="right" vertical="center" wrapText="1" indent="1"/>
      <protection/>
    </xf>
    <xf numFmtId="3" fontId="22" fillId="33" borderId="11" xfId="46" applyNumberFormat="1" applyFont="1" applyFill="1" applyBorder="1" applyAlignment="1" applyProtection="1">
      <alignment horizontal="right" vertical="center" wrapText="1" indent="1"/>
      <protection/>
    </xf>
    <xf numFmtId="0" fontId="102" fillId="35" borderId="38" xfId="61" applyFont="1" applyFill="1" applyBorder="1" applyAlignment="1" applyProtection="1">
      <alignment horizontal="center" vertical="center" wrapText="1"/>
      <protection/>
    </xf>
    <xf numFmtId="0" fontId="102" fillId="35" borderId="38" xfId="61" applyFont="1" applyFill="1" applyBorder="1" applyAlignment="1" applyProtection="1">
      <alignment horizontal="left" vertical="center" wrapText="1" indent="1"/>
      <protection/>
    </xf>
    <xf numFmtId="0" fontId="13" fillId="33" borderId="39" xfId="46" applyFont="1" applyFill="1" applyBorder="1" applyAlignment="1" applyProtection="1">
      <alignment horizontal="left" vertical="center" wrapText="1"/>
      <protection/>
    </xf>
    <xf numFmtId="0" fontId="13" fillId="33" borderId="40" xfId="46" applyFont="1" applyFill="1" applyBorder="1" applyAlignment="1" applyProtection="1">
      <alignment horizontal="left" vertical="center" wrapText="1" indent="1"/>
      <protection/>
    </xf>
    <xf numFmtId="0" fontId="101" fillId="35" borderId="14" xfId="61" applyFont="1" applyFill="1" applyBorder="1" applyAlignment="1" applyProtection="1">
      <alignment horizontal="center" vertical="center" wrapText="1"/>
      <protection/>
    </xf>
    <xf numFmtId="0" fontId="101" fillId="35" borderId="14" xfId="61" applyFont="1" applyFill="1" applyBorder="1" applyAlignment="1" applyProtection="1">
      <alignment horizontal="left" vertical="center" wrapText="1" indent="1"/>
      <protection/>
    </xf>
    <xf numFmtId="0" fontId="13" fillId="33" borderId="15" xfId="46" applyFont="1" applyFill="1" applyBorder="1" applyAlignment="1" applyProtection="1">
      <alignment horizontal="left" vertical="center" wrapText="1"/>
      <protection/>
    </xf>
    <xf numFmtId="0" fontId="13" fillId="33" borderId="16" xfId="46" applyFont="1" applyFill="1" applyBorder="1" applyAlignment="1" applyProtection="1">
      <alignment horizontal="left" vertical="center" wrapText="1" indent="1"/>
      <protection/>
    </xf>
    <xf numFmtId="0" fontId="101" fillId="35" borderId="41" xfId="61" applyFont="1" applyFill="1" applyBorder="1" applyAlignment="1" applyProtection="1" quotePrefix="1">
      <alignment horizontal="center" vertical="center" wrapText="1"/>
      <protection/>
    </xf>
    <xf numFmtId="0" fontId="101" fillId="35" borderId="41" xfId="61" applyFont="1" applyFill="1" applyBorder="1" applyAlignment="1" applyProtection="1">
      <alignment horizontal="left" vertical="center" wrapText="1" indent="1"/>
      <protection/>
    </xf>
    <xf numFmtId="3" fontId="22" fillId="33" borderId="42" xfId="46" applyNumberFormat="1" applyFont="1" applyFill="1" applyBorder="1" applyAlignment="1" applyProtection="1">
      <alignment horizontal="right" vertical="center" wrapText="1" indent="1"/>
      <protection/>
    </xf>
    <xf numFmtId="3" fontId="22" fillId="33" borderId="41" xfId="46" applyNumberFormat="1" applyFont="1" applyFill="1" applyBorder="1" applyAlignment="1" applyProtection="1">
      <alignment horizontal="right" vertical="center" wrapText="1" indent="1"/>
      <protection/>
    </xf>
    <xf numFmtId="0" fontId="101" fillId="35" borderId="10" xfId="61" applyFont="1" applyFill="1" applyBorder="1" applyAlignment="1" applyProtection="1">
      <alignment horizontal="center" vertical="center" wrapText="1"/>
      <protection/>
    </xf>
    <xf numFmtId="0" fontId="13" fillId="33" borderId="43" xfId="61" applyNumberFormat="1" applyFont="1" applyFill="1" applyBorder="1" applyAlignment="1" applyProtection="1">
      <alignment horizontal="left" vertical="center" wrapText="1"/>
      <protection/>
    </xf>
    <xf numFmtId="0" fontId="13" fillId="33" borderId="22" xfId="61" applyNumberFormat="1" applyFont="1" applyFill="1" applyBorder="1" applyAlignment="1" applyProtection="1">
      <alignment horizontal="left" vertical="center" wrapText="1" indent="1"/>
      <protection/>
    </xf>
    <xf numFmtId="0" fontId="102" fillId="35" borderId="44" xfId="61" applyFont="1" applyFill="1" applyBorder="1" applyAlignment="1" applyProtection="1">
      <alignment horizontal="center" vertical="center" wrapText="1"/>
      <protection/>
    </xf>
    <xf numFmtId="0" fontId="102" fillId="35" borderId="44" xfId="61" applyFont="1" applyFill="1" applyBorder="1" applyAlignment="1" applyProtection="1">
      <alignment horizontal="left" vertical="center" wrapText="1" indent="1"/>
      <protection/>
    </xf>
    <xf numFmtId="0" fontId="13" fillId="33" borderId="39" xfId="61" applyNumberFormat="1" applyFont="1" applyFill="1" applyBorder="1" applyAlignment="1" applyProtection="1">
      <alignment horizontal="left" vertical="center" wrapText="1"/>
      <protection/>
    </xf>
    <xf numFmtId="0" fontId="13" fillId="33" borderId="40" xfId="61" applyNumberFormat="1" applyFont="1" applyFill="1" applyBorder="1" applyAlignment="1" applyProtection="1">
      <alignment horizontal="left" vertical="center" wrapText="1" indent="1"/>
      <protection/>
    </xf>
    <xf numFmtId="0" fontId="101" fillId="35" borderId="10" xfId="61" applyFont="1" applyFill="1" applyBorder="1" applyAlignment="1" applyProtection="1" quotePrefix="1">
      <alignment horizontal="center" vertical="center" wrapText="1"/>
      <protection/>
    </xf>
    <xf numFmtId="0" fontId="14" fillId="33" borderId="43" xfId="46" applyFont="1" applyFill="1" applyBorder="1" applyAlignment="1" applyProtection="1">
      <alignment horizontal="left" vertical="center" wrapText="1"/>
      <protection/>
    </xf>
    <xf numFmtId="0" fontId="14" fillId="33" borderId="22" xfId="46" applyFont="1" applyFill="1" applyBorder="1" applyAlignment="1" applyProtection="1">
      <alignment horizontal="left" vertical="center" wrapText="1" indent="1"/>
      <protection/>
    </xf>
    <xf numFmtId="0" fontId="101" fillId="35" borderId="11" xfId="61" applyFont="1" applyFill="1" applyBorder="1" applyAlignment="1" applyProtection="1" quotePrefix="1">
      <alignment horizontal="center" vertical="center" wrapText="1"/>
      <protection/>
    </xf>
    <xf numFmtId="0" fontId="14" fillId="33" borderId="30" xfId="46" applyFont="1" applyFill="1" applyBorder="1" applyAlignment="1" applyProtection="1">
      <alignment horizontal="left" vertical="center" wrapText="1"/>
      <protection/>
    </xf>
    <xf numFmtId="0" fontId="8" fillId="33" borderId="31" xfId="46" applyFont="1" applyFill="1" applyBorder="1" applyAlignment="1" applyProtection="1">
      <alignment horizontal="left" vertical="center" wrapText="1" indent="1"/>
      <protection/>
    </xf>
    <xf numFmtId="0" fontId="101" fillId="35" borderId="25" xfId="61" applyFont="1" applyFill="1" applyBorder="1" applyAlignment="1" applyProtection="1" quotePrefix="1">
      <alignment horizontal="center" vertical="center" wrapText="1"/>
      <protection/>
    </xf>
    <xf numFmtId="0" fontId="101" fillId="35" borderId="12" xfId="61" applyFont="1" applyFill="1" applyBorder="1" applyAlignment="1" applyProtection="1">
      <alignment horizontal="left" vertical="center" wrapText="1" indent="1"/>
      <protection/>
    </xf>
    <xf numFmtId="0" fontId="14" fillId="33" borderId="45" xfId="46" applyFont="1" applyFill="1" applyBorder="1" applyAlignment="1" applyProtection="1">
      <alignment horizontal="left" vertical="center" wrapText="1"/>
      <protection/>
    </xf>
    <xf numFmtId="0" fontId="8" fillId="33" borderId="26" xfId="46" applyFont="1" applyFill="1" applyBorder="1" applyAlignment="1" applyProtection="1">
      <alignment horizontal="left" vertical="center" wrapText="1" indent="1"/>
      <protection/>
    </xf>
    <xf numFmtId="0" fontId="100" fillId="34" borderId="14" xfId="46" applyFont="1" applyFill="1" applyBorder="1" applyAlignment="1" applyProtection="1">
      <alignment horizontal="center" vertical="center" wrapText="1"/>
      <protection/>
    </xf>
    <xf numFmtId="0" fontId="101" fillId="35" borderId="14" xfId="61" applyFont="1" applyFill="1" applyBorder="1" applyAlignment="1" applyProtection="1" quotePrefix="1">
      <alignment horizontal="center" vertical="center" wrapText="1"/>
      <protection/>
    </xf>
    <xf numFmtId="0" fontId="25" fillId="33" borderId="15" xfId="46" applyFont="1" applyFill="1" applyBorder="1" applyAlignment="1" applyProtection="1">
      <alignment horizontal="left" vertical="center" wrapText="1"/>
      <protection/>
    </xf>
    <xf numFmtId="0" fontId="14" fillId="33" borderId="16" xfId="46" applyFont="1" applyFill="1" applyBorder="1" applyAlignment="1" applyProtection="1">
      <alignment horizontal="left" vertical="center" wrapText="1" indent="1"/>
      <protection/>
    </xf>
    <xf numFmtId="0" fontId="14" fillId="33" borderId="15" xfId="46" applyFont="1" applyFill="1" applyBorder="1" applyAlignment="1" applyProtection="1">
      <alignment horizontal="left" vertical="center" wrapText="1"/>
      <protection/>
    </xf>
    <xf numFmtId="0" fontId="18" fillId="0" borderId="0" xfId="46" applyFont="1" applyAlignment="1" applyProtection="1" quotePrefix="1">
      <alignment vertical="center"/>
      <protection/>
    </xf>
    <xf numFmtId="0" fontId="18" fillId="0" borderId="0" xfId="46" applyFont="1" applyAlignment="1" applyProtection="1">
      <alignment vertical="center"/>
      <protection/>
    </xf>
    <xf numFmtId="0" fontId="18" fillId="0" borderId="0" xfId="46" applyFont="1" applyAlignment="1" applyProtection="1">
      <alignment horizontal="left" vertical="top"/>
      <protection/>
    </xf>
    <xf numFmtId="0" fontId="20" fillId="0" borderId="0" xfId="46" applyFont="1" applyAlignment="1" applyProtection="1">
      <alignment vertical="center"/>
      <protection/>
    </xf>
    <xf numFmtId="0" fontId="9" fillId="33" borderId="0" xfId="0" applyFont="1" applyFill="1" applyAlignment="1" applyProtection="1">
      <alignment horizontal="left" vertical="center" indent="22"/>
      <protection/>
    </xf>
    <xf numFmtId="164" fontId="101" fillId="35" borderId="46" xfId="46" applyNumberFormat="1" applyFont="1" applyFill="1" applyBorder="1" applyAlignment="1" applyProtection="1">
      <alignment horizontal="center" vertical="center" wrapText="1"/>
      <protection/>
    </xf>
    <xf numFmtId="164" fontId="101" fillId="35" borderId="47" xfId="46" applyNumberFormat="1" applyFont="1" applyFill="1" applyBorder="1" applyAlignment="1" applyProtection="1">
      <alignment horizontal="center" vertical="center" wrapText="1"/>
      <protection/>
    </xf>
    <xf numFmtId="0" fontId="101" fillId="35" borderId="28" xfId="46" applyFont="1" applyFill="1" applyBorder="1" applyAlignment="1" applyProtection="1">
      <alignment horizontal="center" vertical="center" wrapText="1"/>
      <protection/>
    </xf>
    <xf numFmtId="0" fontId="28" fillId="0" borderId="0" xfId="0" applyFont="1" applyAlignment="1" applyProtection="1">
      <alignment/>
      <protection/>
    </xf>
    <xf numFmtId="0" fontId="102" fillId="33" borderId="0" xfId="53" applyFont="1" applyFill="1" applyProtection="1">
      <alignment/>
      <protection/>
    </xf>
    <xf numFmtId="14" fontId="12" fillId="33" borderId="0" xfId="0" applyNumberFormat="1" applyFont="1" applyFill="1" applyBorder="1" applyAlignment="1" applyProtection="1">
      <alignment horizontal="center"/>
      <protection/>
    </xf>
    <xf numFmtId="0" fontId="102" fillId="34" borderId="48" xfId="49" applyFont="1" applyFill="1" applyBorder="1" applyAlignment="1" applyProtection="1">
      <alignment horizontal="left" vertical="center" wrapText="1" indent="1"/>
      <protection/>
    </xf>
    <xf numFmtId="0" fontId="102" fillId="34" borderId="49" xfId="49" applyFont="1" applyFill="1" applyBorder="1" applyAlignment="1" applyProtection="1">
      <alignment horizontal="left" vertical="center" wrapText="1" indent="1"/>
      <protection/>
    </xf>
    <xf numFmtId="0" fontId="102" fillId="34" borderId="50" xfId="49" applyFont="1" applyFill="1" applyBorder="1" applyAlignment="1" applyProtection="1">
      <alignment horizontal="left" vertical="center" wrapText="1" indent="1"/>
      <protection/>
    </xf>
    <xf numFmtId="0" fontId="9" fillId="33" borderId="0" xfId="0" applyFont="1" applyFill="1" applyAlignment="1" applyProtection="1">
      <alignment vertical="center"/>
      <protection/>
    </xf>
    <xf numFmtId="0" fontId="0" fillId="33" borderId="0" xfId="0" applyFill="1" applyAlignment="1" applyProtection="1">
      <alignment vertical="center"/>
      <protection/>
    </xf>
    <xf numFmtId="0" fontId="18" fillId="33" borderId="0" xfId="57" applyFont="1" applyFill="1" applyBorder="1" applyAlignment="1" applyProtection="1">
      <alignment horizontal="right" indent="3"/>
      <protection/>
    </xf>
    <xf numFmtId="0" fontId="101" fillId="35" borderId="51" xfId="57" applyFont="1" applyFill="1" applyBorder="1" applyAlignment="1" applyProtection="1">
      <alignment horizontal="center" vertical="center" wrapText="1"/>
      <protection/>
    </xf>
    <xf numFmtId="0" fontId="101" fillId="35" borderId="16" xfId="57" applyFont="1" applyFill="1" applyBorder="1" applyAlignment="1" applyProtection="1">
      <alignment horizontal="center" vertical="center" wrapText="1"/>
      <protection/>
    </xf>
    <xf numFmtId="0" fontId="102" fillId="35" borderId="47" xfId="57" applyFont="1" applyFill="1" applyBorder="1" applyAlignment="1" applyProtection="1">
      <alignment horizontal="left"/>
      <protection/>
    </xf>
    <xf numFmtId="0" fontId="102" fillId="35" borderId="44" xfId="57" applyFont="1" applyFill="1" applyBorder="1" applyAlignment="1" applyProtection="1">
      <alignment horizontal="left"/>
      <protection/>
    </xf>
    <xf numFmtId="0" fontId="102" fillId="35" borderId="25" xfId="57" applyFont="1" applyFill="1" applyBorder="1" applyAlignment="1" applyProtection="1">
      <alignment horizontal="left"/>
      <protection/>
    </xf>
    <xf numFmtId="0" fontId="101" fillId="35" borderId="14" xfId="57" applyFont="1" applyFill="1" applyBorder="1" applyAlignment="1" applyProtection="1">
      <alignment horizontal="left"/>
      <protection/>
    </xf>
    <xf numFmtId="0" fontId="12" fillId="0" borderId="52" xfId="57" applyFont="1" applyFill="1" applyBorder="1" applyAlignment="1" applyProtection="1">
      <alignment horizontal="left" vertical="center"/>
      <protection/>
    </xf>
    <xf numFmtId="0" fontId="12" fillId="0" borderId="0" xfId="57" applyFont="1" applyFill="1" applyBorder="1" applyAlignment="1" applyProtection="1">
      <alignment horizontal="left"/>
      <protection/>
    </xf>
    <xf numFmtId="0" fontId="103" fillId="33" borderId="0" xfId="55" applyFont="1" applyFill="1" applyAlignment="1" applyProtection="1">
      <alignment/>
      <protection/>
    </xf>
    <xf numFmtId="0" fontId="102" fillId="33" borderId="0" xfId="55" applyFont="1" applyFill="1" applyProtection="1">
      <alignment/>
      <protection/>
    </xf>
    <xf numFmtId="0" fontId="104" fillId="0" borderId="0" xfId="55" applyFont="1" applyFill="1" applyAlignment="1" applyProtection="1">
      <alignment/>
      <protection/>
    </xf>
    <xf numFmtId="0" fontId="105" fillId="0" borderId="0" xfId="55" applyFont="1" applyFill="1" applyProtection="1">
      <alignment/>
      <protection/>
    </xf>
    <xf numFmtId="0" fontId="106" fillId="0" borderId="0" xfId="50" applyFont="1" applyAlignment="1" applyProtection="1">
      <alignment horizontal="center" vertical="center" wrapText="1"/>
      <protection/>
    </xf>
    <xf numFmtId="0" fontId="106" fillId="0" borderId="0" xfId="50" applyFont="1" applyAlignment="1" applyProtection="1">
      <alignment vertical="center" wrapText="1"/>
      <protection/>
    </xf>
    <xf numFmtId="0" fontId="107" fillId="0" borderId="0" xfId="55" applyFont="1" applyFill="1" applyAlignment="1" applyProtection="1">
      <alignment horizontal="center"/>
      <protection/>
    </xf>
    <xf numFmtId="0" fontId="101" fillId="34" borderId="46" xfId="50" applyFont="1" applyFill="1" applyBorder="1" applyAlignment="1" applyProtection="1">
      <alignment vertical="center" wrapText="1"/>
      <protection/>
    </xf>
    <xf numFmtId="3" fontId="105" fillId="36" borderId="53" xfId="53" applyNumberFormat="1" applyFont="1" applyFill="1" applyBorder="1" applyAlignment="1" applyProtection="1">
      <alignment horizontal="right" vertical="center"/>
      <protection/>
    </xf>
    <xf numFmtId="3" fontId="105" fillId="36" borderId="53" xfId="53" applyNumberFormat="1" applyFont="1" applyFill="1" applyBorder="1" applyAlignment="1" applyProtection="1">
      <alignment horizontal="left" vertical="center"/>
      <protection/>
    </xf>
    <xf numFmtId="0" fontId="101" fillId="34" borderId="54" xfId="50" applyFont="1" applyFill="1" applyBorder="1" applyAlignment="1" applyProtection="1">
      <alignment vertical="center" wrapText="1"/>
      <protection/>
    </xf>
    <xf numFmtId="3" fontId="105" fillId="36" borderId="55" xfId="53" applyNumberFormat="1" applyFont="1" applyFill="1" applyBorder="1" applyAlignment="1" applyProtection="1">
      <alignment horizontal="right" vertical="center"/>
      <protection/>
    </xf>
    <xf numFmtId="3" fontId="105" fillId="36" borderId="55" xfId="53" applyNumberFormat="1" applyFont="1" applyFill="1" applyBorder="1" applyAlignment="1" applyProtection="1">
      <alignment horizontal="left" vertical="center"/>
      <protection/>
    </xf>
    <xf numFmtId="0" fontId="102" fillId="34" borderId="54" xfId="50" applyFont="1" applyFill="1" applyBorder="1" applyAlignment="1" applyProtection="1">
      <alignment vertical="center" wrapText="1"/>
      <protection/>
    </xf>
    <xf numFmtId="0" fontId="101" fillId="0" borderId="54" xfId="50" applyFont="1" applyFill="1" applyBorder="1" applyAlignment="1" applyProtection="1">
      <alignment vertical="center" wrapText="1"/>
      <protection/>
    </xf>
    <xf numFmtId="3" fontId="105" fillId="0" borderId="54" xfId="53" applyNumberFormat="1" applyFont="1" applyFill="1" applyBorder="1" applyAlignment="1" applyProtection="1">
      <alignment horizontal="right" vertical="center"/>
      <protection/>
    </xf>
    <xf numFmtId="3" fontId="105" fillId="0" borderId="56" xfId="53" applyNumberFormat="1" applyFont="1" applyFill="1" applyBorder="1" applyAlignment="1" applyProtection="1">
      <alignment horizontal="right" vertical="center"/>
      <protection/>
    </xf>
    <xf numFmtId="3" fontId="105" fillId="0" borderId="55" xfId="53" applyNumberFormat="1" applyFont="1" applyFill="1" applyBorder="1" applyAlignment="1" applyProtection="1">
      <alignment horizontal="right" vertical="center"/>
      <protection/>
    </xf>
    <xf numFmtId="3" fontId="105" fillId="0" borderId="54" xfId="53" applyNumberFormat="1" applyFont="1" applyFill="1" applyBorder="1" applyAlignment="1" applyProtection="1">
      <alignment horizontal="left" vertical="center"/>
      <protection/>
    </xf>
    <xf numFmtId="3" fontId="105" fillId="0" borderId="56" xfId="53" applyNumberFormat="1" applyFont="1" applyFill="1" applyBorder="1" applyAlignment="1" applyProtection="1">
      <alignment horizontal="left" vertical="center"/>
      <protection/>
    </xf>
    <xf numFmtId="3" fontId="105" fillId="0" borderId="55" xfId="53" applyNumberFormat="1" applyFont="1" applyFill="1" applyBorder="1" applyAlignment="1" applyProtection="1">
      <alignment horizontal="left" vertical="center"/>
      <protection/>
    </xf>
    <xf numFmtId="0" fontId="101" fillId="34" borderId="42" xfId="50" applyFont="1" applyFill="1" applyBorder="1" applyAlignment="1" applyProtection="1">
      <alignment vertical="center" wrapText="1"/>
      <protection/>
    </xf>
    <xf numFmtId="3" fontId="105" fillId="36" borderId="57" xfId="53" applyNumberFormat="1" applyFont="1" applyFill="1" applyBorder="1" applyAlignment="1" applyProtection="1">
      <alignment horizontal="right" vertical="center"/>
      <protection/>
    </xf>
    <xf numFmtId="3" fontId="105" fillId="36" borderId="57" xfId="53" applyNumberFormat="1" applyFont="1" applyFill="1" applyBorder="1" applyAlignment="1" applyProtection="1">
      <alignment horizontal="left" vertical="center"/>
      <protection/>
    </xf>
    <xf numFmtId="0" fontId="101" fillId="34" borderId="58" xfId="50" applyFont="1" applyFill="1" applyBorder="1" applyAlignment="1" applyProtection="1">
      <alignment horizontal="left" vertical="center" wrapText="1"/>
      <protection/>
    </xf>
    <xf numFmtId="3" fontId="108" fillId="0" borderId="58" xfId="53" applyNumberFormat="1" applyFont="1" applyFill="1" applyBorder="1" applyAlignment="1" applyProtection="1">
      <alignment horizontal="right" vertical="center"/>
      <protection/>
    </xf>
    <xf numFmtId="3" fontId="108" fillId="0" borderId="59" xfId="53" applyNumberFormat="1" applyFont="1" applyFill="1" applyBorder="1" applyAlignment="1" applyProtection="1">
      <alignment horizontal="right" vertical="center"/>
      <protection/>
    </xf>
    <xf numFmtId="0" fontId="12" fillId="33" borderId="0" xfId="0" applyFont="1" applyFill="1" applyBorder="1" applyAlignment="1" applyProtection="1" quotePrefix="1">
      <alignment/>
      <protection/>
    </xf>
    <xf numFmtId="0" fontId="12" fillId="0" borderId="0" xfId="0" applyFont="1" applyAlignment="1" applyProtection="1">
      <alignment/>
      <protection/>
    </xf>
    <xf numFmtId="3" fontId="105" fillId="36" borderId="29" xfId="55" applyNumberFormat="1" applyFont="1" applyFill="1" applyBorder="1" applyAlignment="1" applyProtection="1">
      <alignment horizontal="right" vertical="center" indent="1"/>
      <protection/>
    </xf>
    <xf numFmtId="3" fontId="105" fillId="36" borderId="40" xfId="55" applyNumberFormat="1" applyFont="1" applyFill="1" applyBorder="1" applyAlignment="1" applyProtection="1">
      <alignment horizontal="right" vertical="center" indent="1"/>
      <protection/>
    </xf>
    <xf numFmtId="3" fontId="105" fillId="0" borderId="54" xfId="53" applyNumberFormat="1" applyFont="1" applyFill="1" applyBorder="1" applyAlignment="1" applyProtection="1">
      <alignment horizontal="right" vertical="center" indent="1"/>
      <protection/>
    </xf>
    <xf numFmtId="3" fontId="105" fillId="0" borderId="60" xfId="53" applyNumberFormat="1" applyFont="1" applyFill="1" applyBorder="1" applyAlignment="1" applyProtection="1">
      <alignment horizontal="right" vertical="center" indent="1"/>
      <protection/>
    </xf>
    <xf numFmtId="3" fontId="105" fillId="0" borderId="40" xfId="55" applyNumberFormat="1" applyFont="1" applyFill="1" applyBorder="1" applyAlignment="1" applyProtection="1">
      <alignment horizontal="right" vertical="center" indent="1"/>
      <protection/>
    </xf>
    <xf numFmtId="3" fontId="108" fillId="36" borderId="27" xfId="53" applyNumberFormat="1" applyFont="1" applyFill="1" applyBorder="1" applyAlignment="1" applyProtection="1">
      <alignment horizontal="right" vertical="center" indent="1"/>
      <protection/>
    </xf>
    <xf numFmtId="3" fontId="108" fillId="36" borderId="61" xfId="53" applyNumberFormat="1" applyFont="1" applyFill="1" applyBorder="1" applyAlignment="1" applyProtection="1">
      <alignment horizontal="right" vertical="center" indent="1"/>
      <protection/>
    </xf>
    <xf numFmtId="0" fontId="12" fillId="33" borderId="0" xfId="0" applyFont="1" applyFill="1" applyBorder="1" applyAlignment="1" applyProtection="1" quotePrefix="1">
      <alignment vertical="top"/>
      <protection/>
    </xf>
    <xf numFmtId="0" fontId="105" fillId="0" borderId="0" xfId="55" applyFont="1" applyFill="1" applyAlignment="1" applyProtection="1">
      <alignment vertical="center"/>
      <protection/>
    </xf>
    <xf numFmtId="0" fontId="12" fillId="0" borderId="0" xfId="0" applyFont="1" applyAlignment="1" applyProtection="1">
      <alignment vertical="center"/>
      <protection/>
    </xf>
    <xf numFmtId="3" fontId="105" fillId="0" borderId="0" xfId="53" applyNumberFormat="1" applyFont="1" applyFill="1" applyBorder="1" applyAlignment="1" applyProtection="1">
      <alignment horizontal="right" vertical="center"/>
      <protection/>
    </xf>
    <xf numFmtId="3" fontId="105" fillId="0" borderId="40" xfId="53" applyNumberFormat="1" applyFont="1" applyFill="1" applyBorder="1" applyAlignment="1" applyProtection="1">
      <alignment horizontal="right" vertical="center"/>
      <protection/>
    </xf>
    <xf numFmtId="3" fontId="105" fillId="36" borderId="33" xfId="53" applyNumberFormat="1" applyFont="1" applyFill="1" applyBorder="1" applyAlignment="1" applyProtection="1">
      <alignment horizontal="right" vertical="center"/>
      <protection/>
    </xf>
    <xf numFmtId="0" fontId="105" fillId="33" borderId="0" xfId="55" applyFont="1" applyFill="1" applyBorder="1" applyProtection="1">
      <alignment/>
      <protection/>
    </xf>
    <xf numFmtId="0" fontId="105" fillId="33" borderId="0" xfId="55" applyFont="1" applyFill="1" applyBorder="1" applyAlignment="1" applyProtection="1">
      <alignment vertical="center"/>
      <protection/>
    </xf>
    <xf numFmtId="0" fontId="7" fillId="33" borderId="0" xfId="55" applyFont="1" applyFill="1" applyAlignment="1" applyProtection="1">
      <alignment vertical="center" wrapText="1"/>
      <protection/>
    </xf>
    <xf numFmtId="0" fontId="109" fillId="0" borderId="0" xfId="50" applyFont="1" applyAlignment="1" applyProtection="1">
      <alignment vertical="center" wrapText="1"/>
      <protection/>
    </xf>
    <xf numFmtId="0" fontId="104" fillId="0" borderId="0" xfId="55" applyFont="1" applyFill="1" applyAlignment="1" applyProtection="1">
      <alignment horizontal="left" wrapText="1"/>
      <protection/>
    </xf>
    <xf numFmtId="0" fontId="110" fillId="0" borderId="0" xfId="55" applyFont="1" applyFill="1" applyAlignment="1" applyProtection="1">
      <alignment horizontal="center"/>
      <protection/>
    </xf>
    <xf numFmtId="0" fontId="102" fillId="34" borderId="58" xfId="55" applyFont="1" applyFill="1" applyBorder="1" applyAlignment="1" applyProtection="1">
      <alignment horizontal="center" vertical="center"/>
      <protection/>
    </xf>
    <xf numFmtId="0" fontId="102" fillId="34" borderId="26" xfId="55" applyFont="1" applyFill="1" applyBorder="1" applyAlignment="1" applyProtection="1">
      <alignment horizontal="center" vertical="center" wrapText="1"/>
      <protection/>
    </xf>
    <xf numFmtId="0" fontId="101" fillId="34" borderId="46" xfId="50" applyFont="1" applyFill="1" applyBorder="1" applyAlignment="1" applyProtection="1">
      <alignment vertical="center"/>
      <protection/>
    </xf>
    <xf numFmtId="0" fontId="101" fillId="34" borderId="54" xfId="55" applyFont="1" applyFill="1" applyBorder="1" applyAlignment="1" applyProtection="1">
      <alignment horizontal="left" vertical="center"/>
      <protection/>
    </xf>
    <xf numFmtId="0" fontId="101" fillId="34" borderId="54" xfId="50" applyFont="1" applyFill="1" applyBorder="1" applyAlignment="1" applyProtection="1">
      <alignment horizontal="left" vertical="center"/>
      <protection/>
    </xf>
    <xf numFmtId="0" fontId="102" fillId="34" borderId="54" xfId="50" applyFont="1" applyFill="1" applyBorder="1" applyAlignment="1" applyProtection="1">
      <alignment horizontal="left" vertical="center" indent="2"/>
      <protection/>
    </xf>
    <xf numFmtId="3" fontId="23" fillId="0" borderId="54" xfId="53" applyNumberFormat="1" applyFont="1" applyFill="1" applyBorder="1" applyAlignment="1" applyProtection="1">
      <alignment horizontal="right" vertical="center"/>
      <protection/>
    </xf>
    <xf numFmtId="3" fontId="23" fillId="0" borderId="44" xfId="53" applyNumberFormat="1" applyFont="1" applyFill="1" applyBorder="1" applyAlignment="1" applyProtection="1">
      <alignment horizontal="right" vertical="center"/>
      <protection/>
    </xf>
    <xf numFmtId="0" fontId="101" fillId="34" borderId="54" xfId="50" applyFont="1" applyFill="1" applyBorder="1" applyAlignment="1" applyProtection="1">
      <alignment horizontal="left" vertical="center" indent="2"/>
      <protection/>
    </xf>
    <xf numFmtId="0" fontId="102" fillId="34" borderId="54" xfId="50" applyFont="1" applyFill="1" applyBorder="1" applyAlignment="1" applyProtection="1">
      <alignment horizontal="left" vertical="center" indent="4"/>
      <protection/>
    </xf>
    <xf numFmtId="0" fontId="102" fillId="34" borderId="54" xfId="50" applyFont="1" applyFill="1" applyBorder="1" applyAlignment="1" applyProtection="1">
      <alignment horizontal="left" vertical="center" wrapText="1" indent="4"/>
      <protection/>
    </xf>
    <xf numFmtId="3" fontId="23" fillId="36" borderId="44" xfId="55" applyNumberFormat="1" applyFont="1" applyFill="1" applyBorder="1" applyAlignment="1" applyProtection="1">
      <alignment horizontal="right" vertical="center"/>
      <protection/>
    </xf>
    <xf numFmtId="0" fontId="101" fillId="0" borderId="54" xfId="50" applyFont="1" applyFill="1" applyBorder="1" applyAlignment="1" applyProtection="1">
      <alignment horizontal="left" vertical="top" wrapText="1"/>
      <protection/>
    </xf>
    <xf numFmtId="3" fontId="23" fillId="0" borderId="40" xfId="53" applyNumberFormat="1" applyFont="1" applyFill="1" applyBorder="1" applyAlignment="1" applyProtection="1">
      <alignment horizontal="right" vertical="center"/>
      <protection/>
    </xf>
    <xf numFmtId="3" fontId="23" fillId="0" borderId="54" xfId="55" applyNumberFormat="1" applyFont="1" applyFill="1" applyBorder="1" applyAlignment="1" applyProtection="1">
      <alignment horizontal="right" vertical="center"/>
      <protection/>
    </xf>
    <xf numFmtId="3" fontId="23" fillId="0" borderId="44" xfId="55" applyNumberFormat="1" applyFont="1" applyFill="1" applyBorder="1" applyAlignment="1" applyProtection="1">
      <alignment horizontal="right" vertical="center"/>
      <protection/>
    </xf>
    <xf numFmtId="0" fontId="101" fillId="34" borderId="42" xfId="50" applyFont="1" applyFill="1" applyBorder="1" applyAlignment="1" applyProtection="1">
      <alignment horizontal="left" vertical="center"/>
      <protection/>
    </xf>
    <xf numFmtId="3" fontId="111" fillId="36" borderId="42" xfId="53" applyNumberFormat="1" applyFont="1" applyFill="1" applyBorder="1" applyAlignment="1" applyProtection="1">
      <alignment horizontal="right" vertical="center"/>
      <protection/>
    </xf>
    <xf numFmtId="3" fontId="111" fillId="36" borderId="33" xfId="53" applyNumberFormat="1" applyFont="1" applyFill="1" applyBorder="1" applyAlignment="1" applyProtection="1">
      <alignment horizontal="right" vertical="center"/>
      <protection/>
    </xf>
    <xf numFmtId="3" fontId="111" fillId="36" borderId="41" xfId="53" applyNumberFormat="1" applyFont="1" applyFill="1" applyBorder="1" applyAlignment="1" applyProtection="1">
      <alignment horizontal="right" vertical="center"/>
      <protection/>
    </xf>
    <xf numFmtId="3" fontId="111" fillId="36" borderId="42" xfId="55" applyNumberFormat="1" applyFont="1" applyFill="1" applyBorder="1" applyAlignment="1" applyProtection="1">
      <alignment horizontal="right" vertical="center"/>
      <protection/>
    </xf>
    <xf numFmtId="3" fontId="105" fillId="36" borderId="42" xfId="53" applyNumberFormat="1" applyFont="1" applyFill="1" applyBorder="1" applyAlignment="1" applyProtection="1">
      <alignment horizontal="right" vertical="center"/>
      <protection/>
    </xf>
    <xf numFmtId="3" fontId="105" fillId="36" borderId="41" xfId="53" applyNumberFormat="1" applyFont="1" applyFill="1" applyBorder="1" applyAlignment="1" applyProtection="1">
      <alignment horizontal="right" vertical="center"/>
      <protection/>
    </xf>
    <xf numFmtId="3" fontId="105" fillId="36" borderId="41" xfId="55" applyNumberFormat="1" applyFont="1" applyFill="1" applyBorder="1" applyAlignment="1" applyProtection="1">
      <alignment horizontal="right" vertical="center"/>
      <protection/>
    </xf>
    <xf numFmtId="0" fontId="101" fillId="34" borderId="58" xfId="50" applyFont="1" applyFill="1" applyBorder="1" applyAlignment="1" applyProtection="1">
      <alignment horizontal="left" vertical="center"/>
      <protection/>
    </xf>
    <xf numFmtId="3" fontId="108" fillId="36" borderId="58" xfId="53" applyNumberFormat="1" applyFont="1" applyFill="1" applyBorder="1" applyAlignment="1" applyProtection="1">
      <alignment horizontal="right" vertical="center"/>
      <protection/>
    </xf>
    <xf numFmtId="3" fontId="108" fillId="36" borderId="24" xfId="53" applyNumberFormat="1" applyFont="1" applyFill="1" applyBorder="1" applyAlignment="1" applyProtection="1">
      <alignment horizontal="right" vertical="center"/>
      <protection/>
    </xf>
    <xf numFmtId="3" fontId="108" fillId="36" borderId="25" xfId="53" applyNumberFormat="1" applyFont="1" applyFill="1" applyBorder="1" applyAlignment="1" applyProtection="1">
      <alignment horizontal="right" vertical="center"/>
      <protection/>
    </xf>
    <xf numFmtId="3" fontId="108" fillId="33" borderId="58" xfId="53" applyNumberFormat="1" applyFont="1" applyFill="1" applyBorder="1" applyAlignment="1" applyProtection="1">
      <alignment horizontal="right" vertical="center"/>
      <protection/>
    </xf>
    <xf numFmtId="3" fontId="108" fillId="36" borderId="58" xfId="55" applyNumberFormat="1" applyFont="1" applyFill="1" applyBorder="1" applyAlignment="1" applyProtection="1">
      <alignment horizontal="right" vertical="center"/>
      <protection/>
    </xf>
    <xf numFmtId="3" fontId="108" fillId="36" borderId="25" xfId="55" applyNumberFormat="1" applyFont="1" applyFill="1" applyBorder="1" applyAlignment="1" applyProtection="1">
      <alignment horizontal="right" vertical="center"/>
      <protection/>
    </xf>
    <xf numFmtId="0" fontId="105" fillId="0" borderId="0" xfId="55" applyFont="1" applyFill="1" applyAlignment="1" applyProtection="1">
      <alignment/>
      <protection/>
    </xf>
    <xf numFmtId="0" fontId="103" fillId="0" borderId="0" xfId="55" applyFont="1" applyFill="1" applyAlignment="1" applyProtection="1">
      <alignment horizontal="left" wrapText="1"/>
      <protection/>
    </xf>
    <xf numFmtId="3" fontId="105" fillId="0" borderId="54" xfId="55" applyNumberFormat="1" applyFont="1" applyFill="1" applyBorder="1" applyAlignment="1" applyProtection="1">
      <alignment horizontal="right" vertical="center"/>
      <protection/>
    </xf>
    <xf numFmtId="3" fontId="105" fillId="0" borderId="44" xfId="55" applyNumberFormat="1" applyFont="1" applyFill="1" applyBorder="1" applyAlignment="1" applyProtection="1">
      <alignment horizontal="right" vertical="center"/>
      <protection/>
    </xf>
    <xf numFmtId="0" fontId="105" fillId="0" borderId="0" xfId="55" applyFont="1" applyFill="1" applyBorder="1" applyProtection="1">
      <alignment/>
      <protection/>
    </xf>
    <xf numFmtId="3" fontId="105" fillId="36" borderId="42" xfId="55" applyNumberFormat="1" applyFont="1" applyFill="1" applyBorder="1" applyAlignment="1" applyProtection="1">
      <alignment horizontal="right" vertical="center"/>
      <protection/>
    </xf>
    <xf numFmtId="3" fontId="105" fillId="36" borderId="33" xfId="55" applyNumberFormat="1" applyFont="1" applyFill="1" applyBorder="1" applyAlignment="1" applyProtection="1">
      <alignment horizontal="right" vertical="center"/>
      <protection/>
    </xf>
    <xf numFmtId="3" fontId="105" fillId="36" borderId="62" xfId="55" applyNumberFormat="1" applyFont="1" applyFill="1" applyBorder="1" applyAlignment="1" applyProtection="1">
      <alignment horizontal="right" vertical="center"/>
      <protection/>
    </xf>
    <xf numFmtId="3" fontId="111" fillId="36" borderId="33" xfId="53" applyNumberFormat="1" applyFont="1" applyFill="1" applyBorder="1" applyAlignment="1" applyProtection="1">
      <alignment horizontal="left" vertical="center"/>
      <protection/>
    </xf>
    <xf numFmtId="3" fontId="108" fillId="36" borderId="24" xfId="55" applyNumberFormat="1" applyFont="1" applyFill="1" applyBorder="1" applyAlignment="1" applyProtection="1">
      <alignment horizontal="right" vertical="center"/>
      <protection/>
    </xf>
    <xf numFmtId="3" fontId="108" fillId="36" borderId="13" xfId="55" applyNumberFormat="1" applyFont="1" applyFill="1" applyBorder="1" applyAlignment="1" applyProtection="1">
      <alignment horizontal="right" vertical="center"/>
      <protection/>
    </xf>
    <xf numFmtId="0" fontId="12" fillId="33" borderId="0" xfId="0" applyFont="1" applyFill="1" applyBorder="1" applyAlignment="1" applyProtection="1" quotePrefix="1">
      <alignment/>
      <protection/>
    </xf>
    <xf numFmtId="0" fontId="12" fillId="0" borderId="0" xfId="0" applyFont="1" applyAlignment="1" applyProtection="1">
      <alignment/>
      <protection/>
    </xf>
    <xf numFmtId="0" fontId="105" fillId="33" borderId="0" xfId="55" applyFont="1" applyFill="1" applyBorder="1" applyAlignment="1" applyProtection="1">
      <alignment/>
      <protection/>
    </xf>
    <xf numFmtId="0" fontId="41" fillId="33" borderId="0" xfId="0" applyFont="1" applyFill="1" applyBorder="1" applyAlignment="1" applyProtection="1">
      <alignment/>
      <protection/>
    </xf>
    <xf numFmtId="0" fontId="12" fillId="33" borderId="0" xfId="0" applyFont="1" applyFill="1" applyBorder="1" applyAlignment="1" applyProtection="1">
      <alignment vertical="center"/>
      <protection/>
    </xf>
    <xf numFmtId="3" fontId="105" fillId="36" borderId="58" xfId="55" applyNumberFormat="1" applyFont="1" applyFill="1" applyBorder="1" applyAlignment="1" applyProtection="1">
      <alignment horizontal="right" vertical="center"/>
      <protection/>
    </xf>
    <xf numFmtId="3" fontId="105" fillId="36" borderId="24" xfId="55" applyNumberFormat="1" applyFont="1" applyFill="1" applyBorder="1" applyAlignment="1" applyProtection="1">
      <alignment horizontal="right" vertical="center"/>
      <protection/>
    </xf>
    <xf numFmtId="3" fontId="105" fillId="36" borderId="13" xfId="55" applyNumberFormat="1" applyFont="1" applyFill="1" applyBorder="1" applyAlignment="1" applyProtection="1">
      <alignment horizontal="right" vertical="center"/>
      <protection/>
    </xf>
    <xf numFmtId="0" fontId="41" fillId="0" borderId="0" xfId="0" applyFont="1" applyBorder="1" applyAlignment="1" applyProtection="1">
      <alignment/>
      <protection/>
    </xf>
    <xf numFmtId="0" fontId="23" fillId="33" borderId="0" xfId="0" applyFont="1" applyFill="1" applyBorder="1" applyAlignment="1" applyProtection="1">
      <alignment/>
      <protection/>
    </xf>
    <xf numFmtId="0" fontId="102" fillId="33" borderId="0" xfId="0" applyFont="1" applyFill="1" applyBorder="1" applyAlignment="1" applyProtection="1">
      <alignment/>
      <protection/>
    </xf>
    <xf numFmtId="0" fontId="23" fillId="33" borderId="0" xfId="0" applyFont="1" applyFill="1" applyAlignment="1" applyProtection="1">
      <alignment/>
      <protection/>
    </xf>
    <xf numFmtId="0" fontId="13" fillId="33" borderId="0" xfId="0" applyFont="1" applyFill="1" applyBorder="1" applyAlignment="1" applyProtection="1">
      <alignment/>
      <protection/>
    </xf>
    <xf numFmtId="0" fontId="13" fillId="33" borderId="0" xfId="0" applyFont="1" applyFill="1" applyAlignment="1" applyProtection="1">
      <alignment/>
      <protection/>
    </xf>
    <xf numFmtId="0" fontId="42" fillId="33" borderId="0" xfId="0" applyFont="1" applyFill="1" applyAlignment="1" applyProtection="1">
      <alignment/>
      <protection/>
    </xf>
    <xf numFmtId="0" fontId="23" fillId="33" borderId="55" xfId="0" applyFont="1" applyFill="1" applyBorder="1" applyAlignment="1" applyProtection="1">
      <alignment horizontal="center"/>
      <protection/>
    </xf>
    <xf numFmtId="0" fontId="23" fillId="35" borderId="52" xfId="0" applyFont="1" applyFill="1" applyBorder="1" applyAlignment="1" applyProtection="1">
      <alignment wrapText="1"/>
      <protection/>
    </xf>
    <xf numFmtId="0" fontId="23" fillId="35" borderId="52" xfId="0" applyFont="1" applyFill="1" applyBorder="1" applyAlignment="1" applyProtection="1">
      <alignment horizontal="center" wrapText="1"/>
      <protection/>
    </xf>
    <xf numFmtId="0" fontId="23" fillId="35" borderId="0" xfId="0" applyFont="1" applyFill="1" applyBorder="1" applyAlignment="1" applyProtection="1">
      <alignment wrapText="1"/>
      <protection/>
    </xf>
    <xf numFmtId="0" fontId="23" fillId="35" borderId="0" xfId="0" applyFont="1" applyFill="1" applyBorder="1" applyAlignment="1" applyProtection="1">
      <alignment horizontal="center" wrapText="1"/>
      <protection/>
    </xf>
    <xf numFmtId="0" fontId="112" fillId="33" borderId="46" xfId="52" applyFont="1" applyFill="1" applyBorder="1" applyAlignment="1" applyProtection="1">
      <alignment horizontal="center" vertical="center" wrapText="1"/>
      <protection/>
    </xf>
    <xf numFmtId="3" fontId="13" fillId="37" borderId="53" xfId="0" applyNumberFormat="1" applyFont="1" applyFill="1" applyBorder="1" applyAlignment="1" applyProtection="1">
      <alignment horizontal="right" wrapText="1" indent="1"/>
      <protection/>
    </xf>
    <xf numFmtId="0" fontId="112" fillId="33" borderId="54" xfId="52" applyFont="1" applyFill="1" applyBorder="1" applyAlignment="1" applyProtection="1">
      <alignment horizontal="center" vertical="center" wrapText="1"/>
      <protection/>
    </xf>
    <xf numFmtId="3" fontId="13" fillId="37" borderId="55" xfId="0" applyNumberFormat="1" applyFont="1" applyFill="1" applyBorder="1" applyAlignment="1" applyProtection="1">
      <alignment horizontal="right" wrapText="1" indent="1"/>
      <protection/>
    </xf>
    <xf numFmtId="3" fontId="13" fillId="37" borderId="55" xfId="0" applyNumberFormat="1" applyFont="1" applyFill="1" applyBorder="1" applyAlignment="1" applyProtection="1">
      <alignment horizontal="right" indent="1"/>
      <protection/>
    </xf>
    <xf numFmtId="0" fontId="112" fillId="33" borderId="41" xfId="52" applyFont="1" applyFill="1" applyBorder="1" applyAlignment="1" applyProtection="1">
      <alignment horizontal="center" vertical="center" wrapText="1"/>
      <protection/>
    </xf>
    <xf numFmtId="3" fontId="13" fillId="37" borderId="57" xfId="0" applyNumberFormat="1" applyFont="1" applyFill="1" applyBorder="1" applyAlignment="1" applyProtection="1">
      <alignment horizontal="right" wrapText="1" indent="1"/>
      <protection/>
    </xf>
    <xf numFmtId="0" fontId="112" fillId="33" borderId="58" xfId="52" applyFont="1" applyFill="1" applyBorder="1" applyAlignment="1" applyProtection="1">
      <alignment horizontal="center"/>
      <protection/>
    </xf>
    <xf numFmtId="3" fontId="25" fillId="33" borderId="63" xfId="0" applyNumberFormat="1" applyFont="1" applyFill="1" applyBorder="1" applyAlignment="1" applyProtection="1">
      <alignment horizontal="right" indent="1"/>
      <protection/>
    </xf>
    <xf numFmtId="3" fontId="25" fillId="33" borderId="25" xfId="0" applyNumberFormat="1" applyFont="1" applyFill="1" applyBorder="1" applyAlignment="1" applyProtection="1">
      <alignment horizontal="right" indent="1"/>
      <protection/>
    </xf>
    <xf numFmtId="3" fontId="25" fillId="33" borderId="59" xfId="0" applyNumberFormat="1" applyFont="1" applyFill="1" applyBorder="1" applyAlignment="1" applyProtection="1">
      <alignment horizontal="right" indent="1"/>
      <protection/>
    </xf>
    <xf numFmtId="3" fontId="25" fillId="33" borderId="64" xfId="0" applyNumberFormat="1" applyFont="1" applyFill="1" applyBorder="1" applyAlignment="1" applyProtection="1">
      <alignment horizontal="right" indent="1"/>
      <protection/>
    </xf>
    <xf numFmtId="3" fontId="25" fillId="33" borderId="23" xfId="0" applyNumberFormat="1" applyFont="1" applyFill="1" applyBorder="1" applyAlignment="1" applyProtection="1">
      <alignment horizontal="right" indent="1"/>
      <protection/>
    </xf>
    <xf numFmtId="3" fontId="13" fillId="0" borderId="0" xfId="0" applyNumberFormat="1" applyFont="1" applyFill="1" applyBorder="1" applyAlignment="1" applyProtection="1">
      <alignment horizontal="center" vertical="center" wrapText="1"/>
      <protection/>
    </xf>
    <xf numFmtId="0" fontId="13" fillId="33" borderId="0" xfId="0" applyFont="1" applyFill="1" applyBorder="1" applyAlignment="1" applyProtection="1">
      <alignment wrapText="1"/>
      <protection/>
    </xf>
    <xf numFmtId="0" fontId="8" fillId="33" borderId="0" xfId="51" applyFont="1" applyFill="1" applyBorder="1" applyAlignment="1" applyProtection="1">
      <alignment vertical="top"/>
      <protection/>
    </xf>
    <xf numFmtId="0" fontId="112" fillId="36" borderId="0" xfId="51" applyFont="1" applyFill="1" applyBorder="1" applyAlignment="1" applyProtection="1">
      <alignment horizontal="left"/>
      <protection/>
    </xf>
    <xf numFmtId="0" fontId="13" fillId="36" borderId="0" xfId="0" applyFont="1" applyFill="1" applyBorder="1" applyAlignment="1" applyProtection="1">
      <alignment/>
      <protection/>
    </xf>
    <xf numFmtId="3" fontId="13" fillId="33" borderId="0" xfId="0" applyNumberFormat="1" applyFont="1" applyFill="1" applyBorder="1" applyAlignment="1" applyProtection="1">
      <alignment vertical="top"/>
      <protection/>
    </xf>
    <xf numFmtId="0" fontId="8" fillId="33" borderId="0" xfId="51" applyFont="1" applyFill="1" applyBorder="1" applyAlignment="1" applyProtection="1">
      <alignment vertical="center"/>
      <protection/>
    </xf>
    <xf numFmtId="0" fontId="14" fillId="33" borderId="0" xfId="52" applyFont="1" applyFill="1" applyBorder="1" applyAlignment="1" applyProtection="1" quotePrefix="1">
      <alignment/>
      <protection/>
    </xf>
    <xf numFmtId="0" fontId="13" fillId="33" borderId="0" xfId="51" applyFont="1" applyFill="1" applyBorder="1" applyAlignment="1" applyProtection="1">
      <alignment vertical="center"/>
      <protection/>
    </xf>
    <xf numFmtId="0" fontId="8" fillId="33" borderId="0" xfId="52" applyFont="1" applyFill="1" applyBorder="1" applyAlignment="1" applyProtection="1" quotePrefix="1">
      <alignment/>
      <protection/>
    </xf>
    <xf numFmtId="0" fontId="8" fillId="33" borderId="0" xfId="51" applyFont="1" applyFill="1" applyBorder="1" applyAlignment="1" applyProtection="1" quotePrefix="1">
      <alignment vertical="center"/>
      <protection/>
    </xf>
    <xf numFmtId="0" fontId="8" fillId="33" borderId="0" xfId="51" applyFont="1" applyFill="1" applyBorder="1" applyAlignment="1" applyProtection="1">
      <alignment horizontal="left" vertical="center"/>
      <protection/>
    </xf>
    <xf numFmtId="3" fontId="13" fillId="33" borderId="0" xfId="0" applyNumberFormat="1" applyFont="1" applyFill="1" applyBorder="1" applyAlignment="1" applyProtection="1">
      <alignment horizontal="center" vertical="center"/>
      <protection/>
    </xf>
    <xf numFmtId="3" fontId="13" fillId="33" borderId="0" xfId="50" applyNumberFormat="1" applyFont="1" applyFill="1" applyBorder="1" applyAlignment="1" applyProtection="1">
      <alignment horizontal="left" vertical="center"/>
      <protection/>
    </xf>
    <xf numFmtId="3" fontId="13" fillId="0" borderId="0" xfId="50" applyNumberFormat="1" applyFont="1" applyFill="1" applyBorder="1" applyAlignment="1" applyProtection="1">
      <alignment horizontal="left" vertical="center"/>
      <protection/>
    </xf>
    <xf numFmtId="3" fontId="12" fillId="33" borderId="0" xfId="50" applyNumberFormat="1" applyFont="1" applyFill="1" applyBorder="1" applyAlignment="1" applyProtection="1">
      <alignment vertical="center"/>
      <protection/>
    </xf>
    <xf numFmtId="3" fontId="12" fillId="33" borderId="0" xfId="50" applyNumberFormat="1" applyFont="1" applyFill="1" applyBorder="1" applyAlignment="1" applyProtection="1">
      <alignment vertical="top"/>
      <protection/>
    </xf>
    <xf numFmtId="3" fontId="13" fillId="33" borderId="0" xfId="0" applyNumberFormat="1" applyFont="1" applyFill="1" applyBorder="1" applyAlignment="1" applyProtection="1">
      <alignment horizontal="center" vertical="center" wrapText="1"/>
      <protection/>
    </xf>
    <xf numFmtId="3" fontId="13" fillId="33" borderId="0" xfId="0" applyNumberFormat="1" applyFont="1" applyFill="1" applyBorder="1" applyAlignment="1" applyProtection="1">
      <alignment/>
      <protection/>
    </xf>
    <xf numFmtId="0" fontId="102" fillId="33" borderId="0" xfId="54" applyFont="1" applyFill="1" applyProtection="1">
      <alignment/>
      <protection/>
    </xf>
    <xf numFmtId="3" fontId="23" fillId="0" borderId="42" xfId="46" applyNumberFormat="1" applyFont="1" applyFill="1" applyBorder="1" applyAlignment="1" applyProtection="1">
      <alignment horizontal="right" vertical="center" wrapText="1" indent="1"/>
      <protection/>
    </xf>
    <xf numFmtId="3" fontId="23" fillId="0" borderId="41" xfId="46" applyNumberFormat="1" applyFont="1" applyFill="1" applyBorder="1" applyAlignment="1" applyProtection="1">
      <alignment horizontal="right" vertical="center" wrapText="1" indent="1"/>
      <protection/>
    </xf>
    <xf numFmtId="3" fontId="23" fillId="0" borderId="37" xfId="46" applyNumberFormat="1" applyFont="1" applyFill="1" applyBorder="1" applyAlignment="1" applyProtection="1">
      <alignment horizontal="right" vertical="center" wrapText="1" indent="1"/>
      <protection/>
    </xf>
    <xf numFmtId="3" fontId="23" fillId="0" borderId="11" xfId="46" applyNumberFormat="1" applyFont="1" applyFill="1" applyBorder="1" applyAlignment="1" applyProtection="1">
      <alignment horizontal="right" vertical="center" wrapText="1" indent="1"/>
      <protection/>
    </xf>
    <xf numFmtId="3" fontId="23" fillId="0" borderId="65" xfId="46" applyNumberFormat="1" applyFont="1" applyFill="1" applyBorder="1" applyAlignment="1" applyProtection="1">
      <alignment horizontal="right" vertical="center" wrapText="1" indent="1"/>
      <protection/>
    </xf>
    <xf numFmtId="3" fontId="23" fillId="0" borderId="38" xfId="46" applyNumberFormat="1" applyFont="1" applyFill="1" applyBorder="1" applyAlignment="1" applyProtection="1">
      <alignment horizontal="right" vertical="center" wrapText="1" indent="1"/>
      <protection/>
    </xf>
    <xf numFmtId="3" fontId="23" fillId="0" borderId="12" xfId="46" applyNumberFormat="1" applyFont="1" applyFill="1" applyBorder="1" applyAlignment="1" applyProtection="1">
      <alignment horizontal="right" vertical="center" wrapText="1" indent="1"/>
      <protection/>
    </xf>
    <xf numFmtId="3" fontId="23" fillId="0" borderId="66" xfId="61" applyNumberFormat="1" applyFont="1" applyFill="1" applyBorder="1" applyAlignment="1" applyProtection="1">
      <alignment horizontal="right" vertical="center" wrapText="1" indent="1"/>
      <protection/>
    </xf>
    <xf numFmtId="3" fontId="23" fillId="0" borderId="10" xfId="61" applyNumberFormat="1" applyFont="1" applyFill="1" applyBorder="1" applyAlignment="1" applyProtection="1">
      <alignment horizontal="right" vertical="center" wrapText="1" indent="1"/>
      <protection/>
    </xf>
    <xf numFmtId="3" fontId="23" fillId="0" borderId="54" xfId="61" applyNumberFormat="1" applyFont="1" applyFill="1" applyBorder="1" applyAlignment="1" applyProtection="1">
      <alignment horizontal="right" vertical="center" wrapText="1" indent="1"/>
      <protection/>
    </xf>
    <xf numFmtId="3" fontId="23" fillId="0" borderId="44" xfId="61" applyNumberFormat="1" applyFont="1" applyFill="1" applyBorder="1" applyAlignment="1" applyProtection="1">
      <alignment horizontal="right" vertical="center" wrapText="1" indent="1"/>
      <protection/>
    </xf>
    <xf numFmtId="3" fontId="105" fillId="0" borderId="46" xfId="53" applyNumberFormat="1" applyFont="1" applyFill="1" applyBorder="1" applyAlignment="1" applyProtection="1">
      <alignment horizontal="right" vertical="center"/>
      <protection/>
    </xf>
    <xf numFmtId="3" fontId="105" fillId="0" borderId="67" xfId="53" applyNumberFormat="1" applyFont="1" applyFill="1" applyBorder="1" applyAlignment="1" applyProtection="1">
      <alignment horizontal="right" vertical="center"/>
      <protection/>
    </xf>
    <xf numFmtId="3" fontId="105" fillId="0" borderId="46" xfId="53" applyNumberFormat="1" applyFont="1" applyFill="1" applyBorder="1" applyAlignment="1" applyProtection="1">
      <alignment horizontal="left" vertical="center"/>
      <protection/>
    </xf>
    <xf numFmtId="3" fontId="105" fillId="0" borderId="67" xfId="53" applyNumberFormat="1" applyFont="1" applyFill="1" applyBorder="1" applyAlignment="1" applyProtection="1">
      <alignment horizontal="left" vertical="center"/>
      <protection/>
    </xf>
    <xf numFmtId="3" fontId="105" fillId="0" borderId="42" xfId="53" applyNumberFormat="1" applyFont="1" applyFill="1" applyBorder="1" applyAlignment="1" applyProtection="1">
      <alignment horizontal="right" vertical="center"/>
      <protection/>
    </xf>
    <xf numFmtId="3" fontId="105" fillId="0" borderId="68" xfId="53" applyNumberFormat="1" applyFont="1" applyFill="1" applyBorder="1" applyAlignment="1" applyProtection="1">
      <alignment horizontal="right" vertical="center"/>
      <protection/>
    </xf>
    <xf numFmtId="3" fontId="105" fillId="0" borderId="42" xfId="53" applyNumberFormat="1" applyFont="1" applyFill="1" applyBorder="1" applyAlignment="1" applyProtection="1">
      <alignment horizontal="left" vertical="center"/>
      <protection/>
    </xf>
    <xf numFmtId="3" fontId="105" fillId="0" borderId="68" xfId="53" applyNumberFormat="1" applyFont="1" applyFill="1" applyBorder="1" applyAlignment="1" applyProtection="1">
      <alignment horizontal="left" vertical="center"/>
      <protection/>
    </xf>
    <xf numFmtId="3" fontId="108" fillId="0" borderId="69" xfId="55" applyNumberFormat="1" applyFont="1" applyFill="1" applyBorder="1" applyAlignment="1" applyProtection="1">
      <alignment horizontal="right" vertical="center"/>
      <protection/>
    </xf>
    <xf numFmtId="3" fontId="22" fillId="0" borderId="69" xfId="55" applyNumberFormat="1" applyFont="1" applyFill="1" applyBorder="1" applyAlignment="1" applyProtection="1">
      <alignment horizontal="right" vertical="center"/>
      <protection/>
    </xf>
    <xf numFmtId="3" fontId="105" fillId="0" borderId="46" xfId="53" applyNumberFormat="1" applyFont="1" applyFill="1" applyBorder="1" applyAlignment="1" applyProtection="1">
      <alignment horizontal="right" vertical="center" indent="1"/>
      <protection/>
    </xf>
    <xf numFmtId="3" fontId="105" fillId="0" borderId="70" xfId="53" applyNumberFormat="1" applyFont="1" applyFill="1" applyBorder="1" applyAlignment="1" applyProtection="1">
      <alignment horizontal="right" vertical="center" indent="1"/>
      <protection/>
    </xf>
    <xf numFmtId="3" fontId="108" fillId="0" borderId="16" xfId="55" applyNumberFormat="1" applyFont="1" applyFill="1" applyBorder="1" applyAlignment="1" applyProtection="1">
      <alignment horizontal="right" vertical="center" indent="1"/>
      <protection/>
    </xf>
    <xf numFmtId="3" fontId="105" fillId="0" borderId="52" xfId="53" applyNumberFormat="1" applyFont="1" applyFill="1" applyBorder="1" applyAlignment="1" applyProtection="1">
      <alignment horizontal="right" vertical="center"/>
      <protection/>
    </xf>
    <xf numFmtId="3" fontId="23" fillId="0" borderId="47" xfId="53" applyNumberFormat="1" applyFont="1" applyFill="1" applyBorder="1" applyAlignment="1" applyProtection="1">
      <alignment horizontal="right" vertical="center"/>
      <protection/>
    </xf>
    <xf numFmtId="3" fontId="23" fillId="0" borderId="29" xfId="53" applyNumberFormat="1" applyFont="1" applyFill="1" applyBorder="1" applyAlignment="1" applyProtection="1">
      <alignment horizontal="right" vertical="center"/>
      <protection/>
    </xf>
    <xf numFmtId="3" fontId="23" fillId="0" borderId="41" xfId="53" applyNumberFormat="1" applyFont="1" applyFill="1" applyBorder="1" applyAlignment="1" applyProtection="1">
      <alignment horizontal="right" vertical="center"/>
      <protection/>
    </xf>
    <xf numFmtId="3" fontId="105" fillId="0" borderId="29" xfId="53" applyNumberFormat="1" applyFont="1" applyFill="1" applyBorder="1" applyAlignment="1" applyProtection="1">
      <alignment horizontal="right" vertical="center"/>
      <protection/>
    </xf>
    <xf numFmtId="3" fontId="105" fillId="0" borderId="47" xfId="55" applyNumberFormat="1"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vertical="center"/>
      <protection/>
    </xf>
    <xf numFmtId="3" fontId="13" fillId="0" borderId="71" xfId="0" applyNumberFormat="1" applyFont="1" applyFill="1" applyBorder="1" applyAlignment="1" applyProtection="1">
      <alignment horizontal="right" vertical="center" wrapText="1" indent="1"/>
      <protection/>
    </xf>
    <xf numFmtId="3" fontId="13" fillId="0" borderId="47" xfId="0" applyNumberFormat="1" applyFont="1" applyFill="1" applyBorder="1" applyAlignment="1" applyProtection="1">
      <alignment horizontal="right" vertical="center" wrapText="1" indent="1"/>
      <protection/>
    </xf>
    <xf numFmtId="3" fontId="13" fillId="0" borderId="67" xfId="0" applyNumberFormat="1" applyFont="1" applyFill="1" applyBorder="1" applyAlignment="1" applyProtection="1">
      <alignment horizontal="right" vertical="center" wrapText="1" indent="1"/>
      <protection/>
    </xf>
    <xf numFmtId="3" fontId="13" fillId="0" borderId="70" xfId="0" applyNumberFormat="1" applyFont="1" applyFill="1" applyBorder="1" applyAlignment="1" applyProtection="1">
      <alignment horizontal="right" vertical="center" wrapText="1" indent="1"/>
      <protection/>
    </xf>
    <xf numFmtId="3" fontId="13" fillId="0" borderId="71" xfId="0" applyNumberFormat="1" applyFont="1" applyFill="1" applyBorder="1" applyAlignment="1" applyProtection="1">
      <alignment horizontal="right" wrapText="1" indent="1"/>
      <protection/>
    </xf>
    <xf numFmtId="3" fontId="13" fillId="0" borderId="67" xfId="0" applyNumberFormat="1" applyFont="1" applyFill="1" applyBorder="1" applyAlignment="1" applyProtection="1">
      <alignment horizontal="right" wrapText="1" indent="1"/>
      <protection/>
    </xf>
    <xf numFmtId="3" fontId="13" fillId="0" borderId="70" xfId="0" applyNumberFormat="1" applyFont="1" applyFill="1" applyBorder="1" applyAlignment="1" applyProtection="1">
      <alignment horizontal="right" wrapText="1" indent="1"/>
      <protection/>
    </xf>
    <xf numFmtId="3" fontId="13" fillId="0" borderId="72" xfId="0" applyNumberFormat="1" applyFont="1" applyFill="1" applyBorder="1" applyAlignment="1" applyProtection="1">
      <alignment horizontal="right" vertical="center" wrapText="1" indent="1"/>
      <protection/>
    </xf>
    <xf numFmtId="3" fontId="13" fillId="0" borderId="44" xfId="0" applyNumberFormat="1" applyFont="1" applyFill="1" applyBorder="1" applyAlignment="1" applyProtection="1">
      <alignment horizontal="right" vertical="center" wrapText="1" indent="1"/>
      <protection/>
    </xf>
    <xf numFmtId="3" fontId="13" fillId="0" borderId="56" xfId="0" applyNumberFormat="1" applyFont="1" applyFill="1" applyBorder="1" applyAlignment="1" applyProtection="1">
      <alignment horizontal="right" vertical="center" wrapText="1" indent="1"/>
      <protection/>
    </xf>
    <xf numFmtId="3" fontId="13" fillId="0" borderId="60" xfId="0" applyNumberFormat="1" applyFont="1" applyFill="1" applyBorder="1" applyAlignment="1" applyProtection="1">
      <alignment horizontal="right" vertical="center" wrapText="1" indent="1"/>
      <protection/>
    </xf>
    <xf numFmtId="3" fontId="13" fillId="0" borderId="72" xfId="0" applyNumberFormat="1" applyFont="1" applyFill="1" applyBorder="1" applyAlignment="1" applyProtection="1">
      <alignment horizontal="right" wrapText="1" indent="1"/>
      <protection/>
    </xf>
    <xf numFmtId="3" fontId="13" fillId="0" borderId="56" xfId="0" applyNumberFormat="1" applyFont="1" applyFill="1" applyBorder="1" applyAlignment="1" applyProtection="1">
      <alignment horizontal="right" wrapText="1" indent="1"/>
      <protection/>
    </xf>
    <xf numFmtId="3" fontId="13" fillId="0" borderId="60" xfId="0" applyNumberFormat="1" applyFont="1" applyFill="1" applyBorder="1" applyAlignment="1" applyProtection="1">
      <alignment horizontal="right" wrapText="1" indent="1"/>
      <protection/>
    </xf>
    <xf numFmtId="3" fontId="13" fillId="0" borderId="0" xfId="0" applyNumberFormat="1" applyFont="1" applyFill="1" applyBorder="1" applyAlignment="1" applyProtection="1">
      <alignment horizontal="right" indent="1"/>
      <protection/>
    </xf>
    <xf numFmtId="3" fontId="13" fillId="0" borderId="73" xfId="0" applyNumberFormat="1" applyFont="1" applyFill="1" applyBorder="1" applyAlignment="1" applyProtection="1">
      <alignment horizontal="right" vertical="center" wrapText="1" indent="1"/>
      <protection/>
    </xf>
    <xf numFmtId="3" fontId="13" fillId="0" borderId="41" xfId="0" applyNumberFormat="1" applyFont="1" applyFill="1" applyBorder="1" applyAlignment="1" applyProtection="1">
      <alignment horizontal="right" vertical="center" wrapText="1" indent="1"/>
      <protection/>
    </xf>
    <xf numFmtId="3" fontId="13" fillId="0" borderId="68" xfId="0" applyNumberFormat="1" applyFont="1" applyFill="1" applyBorder="1" applyAlignment="1" applyProtection="1">
      <alignment horizontal="right" vertical="center" wrapText="1" indent="1"/>
      <protection/>
    </xf>
    <xf numFmtId="3" fontId="13" fillId="0" borderId="74" xfId="0" applyNumberFormat="1" applyFont="1" applyFill="1" applyBorder="1" applyAlignment="1" applyProtection="1">
      <alignment horizontal="right" vertical="center" wrapText="1" indent="1"/>
      <protection/>
    </xf>
    <xf numFmtId="3" fontId="13" fillId="0" borderId="73" xfId="0" applyNumberFormat="1" applyFont="1" applyFill="1" applyBorder="1" applyAlignment="1" applyProtection="1">
      <alignment horizontal="right" wrapText="1" indent="1"/>
      <protection/>
    </xf>
    <xf numFmtId="3" fontId="13" fillId="0" borderId="68" xfId="0" applyNumberFormat="1" applyFont="1" applyFill="1" applyBorder="1" applyAlignment="1" applyProtection="1">
      <alignment horizontal="right" wrapText="1" indent="1"/>
      <protection/>
    </xf>
    <xf numFmtId="3" fontId="13" fillId="0" borderId="74" xfId="0" applyNumberFormat="1" applyFont="1" applyFill="1" applyBorder="1" applyAlignment="1" applyProtection="1">
      <alignment horizontal="right" wrapText="1" indent="1"/>
      <protection/>
    </xf>
    <xf numFmtId="3" fontId="25" fillId="0" borderId="63" xfId="0" applyNumberFormat="1" applyFont="1" applyFill="1" applyBorder="1" applyAlignment="1" applyProtection="1">
      <alignment horizontal="right" indent="1"/>
      <protection/>
    </xf>
    <xf numFmtId="3" fontId="13" fillId="0" borderId="71" xfId="0" applyNumberFormat="1" applyFont="1" applyFill="1" applyBorder="1" applyAlignment="1" applyProtection="1">
      <alignment horizontal="right" vertical="center" indent="1"/>
      <protection/>
    </xf>
    <xf numFmtId="3" fontId="13" fillId="0" borderId="47" xfId="0" applyNumberFormat="1" applyFont="1" applyFill="1" applyBorder="1" applyAlignment="1" applyProtection="1">
      <alignment horizontal="right" vertical="center" indent="1"/>
      <protection/>
    </xf>
    <xf numFmtId="3" fontId="13" fillId="0" borderId="67" xfId="0" applyNumberFormat="1" applyFont="1" applyFill="1" applyBorder="1" applyAlignment="1" applyProtection="1">
      <alignment horizontal="right" vertical="center" indent="1"/>
      <protection/>
    </xf>
    <xf numFmtId="3" fontId="13" fillId="0" borderId="70" xfId="0" applyNumberFormat="1" applyFont="1" applyFill="1" applyBorder="1" applyAlignment="1" applyProtection="1">
      <alignment horizontal="right" vertical="center" indent="1"/>
      <protection/>
    </xf>
    <xf numFmtId="3" fontId="13" fillId="0" borderId="71" xfId="0" applyNumberFormat="1" applyFont="1" applyFill="1" applyBorder="1" applyAlignment="1" applyProtection="1">
      <alignment horizontal="right" indent="1"/>
      <protection/>
    </xf>
    <xf numFmtId="3" fontId="13" fillId="0" borderId="67" xfId="0" applyNumberFormat="1" applyFont="1" applyFill="1" applyBorder="1" applyAlignment="1" applyProtection="1">
      <alignment horizontal="right" indent="1"/>
      <protection/>
    </xf>
    <xf numFmtId="3" fontId="13" fillId="0" borderId="70" xfId="0" applyNumberFormat="1" applyFont="1" applyFill="1" applyBorder="1" applyAlignment="1" applyProtection="1">
      <alignment horizontal="right" indent="1"/>
      <protection/>
    </xf>
    <xf numFmtId="3" fontId="13" fillId="0" borderId="72" xfId="0" applyNumberFormat="1" applyFont="1" applyFill="1" applyBorder="1" applyAlignment="1" applyProtection="1">
      <alignment horizontal="right" vertical="center" indent="1"/>
      <protection/>
    </xf>
    <xf numFmtId="3" fontId="13" fillId="0" borderId="44" xfId="0" applyNumberFormat="1" applyFont="1" applyFill="1" applyBorder="1" applyAlignment="1" applyProtection="1">
      <alignment horizontal="right" vertical="center" indent="1"/>
      <protection/>
    </xf>
    <xf numFmtId="3" fontId="13" fillId="0" borderId="56" xfId="0" applyNumberFormat="1" applyFont="1" applyFill="1" applyBorder="1" applyAlignment="1" applyProtection="1">
      <alignment horizontal="right" vertical="center" indent="1"/>
      <protection/>
    </xf>
    <xf numFmtId="3" fontId="13" fillId="0" borderId="60" xfId="0" applyNumberFormat="1" applyFont="1" applyFill="1" applyBorder="1" applyAlignment="1" applyProtection="1">
      <alignment horizontal="right" vertical="center" indent="1"/>
      <protection/>
    </xf>
    <xf numFmtId="3" fontId="13" fillId="0" borderId="72" xfId="0" applyNumberFormat="1" applyFont="1" applyFill="1" applyBorder="1" applyAlignment="1" applyProtection="1">
      <alignment horizontal="right" indent="1"/>
      <protection/>
    </xf>
    <xf numFmtId="3" fontId="13" fillId="0" borderId="56" xfId="0" applyNumberFormat="1" applyFont="1" applyFill="1" applyBorder="1" applyAlignment="1" applyProtection="1">
      <alignment horizontal="right" indent="1"/>
      <protection/>
    </xf>
    <xf numFmtId="3" fontId="13" fillId="0" borderId="60" xfId="0" applyNumberFormat="1" applyFont="1" applyFill="1" applyBorder="1" applyAlignment="1" applyProtection="1">
      <alignment horizontal="right" indent="1"/>
      <protection/>
    </xf>
    <xf numFmtId="3" fontId="13" fillId="0" borderId="73" xfId="0" applyNumberFormat="1" applyFont="1" applyFill="1" applyBorder="1" applyAlignment="1" applyProtection="1">
      <alignment horizontal="right" vertical="center" indent="1"/>
      <protection/>
    </xf>
    <xf numFmtId="3" fontId="13" fillId="0" borderId="41" xfId="0" applyNumberFormat="1" applyFont="1" applyFill="1" applyBorder="1" applyAlignment="1" applyProtection="1">
      <alignment horizontal="right" vertical="center" indent="1"/>
      <protection/>
    </xf>
    <xf numFmtId="3" fontId="13" fillId="0" borderId="68" xfId="0" applyNumberFormat="1" applyFont="1" applyFill="1" applyBorder="1" applyAlignment="1" applyProtection="1">
      <alignment horizontal="right" vertical="center" indent="1"/>
      <protection/>
    </xf>
    <xf numFmtId="3" fontId="13" fillId="0" borderId="74" xfId="0" applyNumberFormat="1" applyFont="1" applyFill="1" applyBorder="1" applyAlignment="1" applyProtection="1">
      <alignment horizontal="right" vertical="center" indent="1"/>
      <protection/>
    </xf>
    <xf numFmtId="3" fontId="13" fillId="0" borderId="73" xfId="0" applyNumberFormat="1" applyFont="1" applyFill="1" applyBorder="1" applyAlignment="1" applyProtection="1">
      <alignment horizontal="right" indent="1"/>
      <protection/>
    </xf>
    <xf numFmtId="3" fontId="13" fillId="0" borderId="68" xfId="0" applyNumberFormat="1" applyFont="1" applyFill="1" applyBorder="1" applyAlignment="1" applyProtection="1">
      <alignment horizontal="right" indent="1"/>
      <protection/>
    </xf>
    <xf numFmtId="3" fontId="13" fillId="0" borderId="74" xfId="0" applyNumberFormat="1" applyFont="1" applyFill="1" applyBorder="1" applyAlignment="1" applyProtection="1">
      <alignment horizontal="right" indent="1"/>
      <protection/>
    </xf>
    <xf numFmtId="3" fontId="113" fillId="38" borderId="71" xfId="0" applyNumberFormat="1" applyFont="1" applyFill="1" applyBorder="1" applyAlignment="1" applyProtection="1">
      <alignment horizontal="right" vertical="center" indent="1"/>
      <protection/>
    </xf>
    <xf numFmtId="3" fontId="113" fillId="38" borderId="47" xfId="0" applyNumberFormat="1" applyFont="1" applyFill="1" applyBorder="1" applyAlignment="1" applyProtection="1">
      <alignment horizontal="right" vertical="center" indent="1"/>
      <protection/>
    </xf>
    <xf numFmtId="3" fontId="113" fillId="38" borderId="67" xfId="0" applyNumberFormat="1" applyFont="1" applyFill="1" applyBorder="1" applyAlignment="1" applyProtection="1">
      <alignment horizontal="right" vertical="center" indent="1"/>
      <protection/>
    </xf>
    <xf numFmtId="3" fontId="113" fillId="38" borderId="70" xfId="0" applyNumberFormat="1" applyFont="1" applyFill="1" applyBorder="1" applyAlignment="1" applyProtection="1">
      <alignment horizontal="right" vertical="center" indent="1"/>
      <protection/>
    </xf>
    <xf numFmtId="3" fontId="113" fillId="38" borderId="71" xfId="0" applyNumberFormat="1" applyFont="1" applyFill="1" applyBorder="1" applyAlignment="1" applyProtection="1">
      <alignment horizontal="right" indent="1"/>
      <protection/>
    </xf>
    <xf numFmtId="3" fontId="113" fillId="38" borderId="67" xfId="0" applyNumberFormat="1" applyFont="1" applyFill="1" applyBorder="1" applyAlignment="1" applyProtection="1">
      <alignment horizontal="right" indent="1"/>
      <protection/>
    </xf>
    <xf numFmtId="3" fontId="113" fillId="38" borderId="70" xfId="0" applyNumberFormat="1" applyFont="1" applyFill="1" applyBorder="1" applyAlignment="1" applyProtection="1">
      <alignment horizontal="right" indent="1"/>
      <protection/>
    </xf>
    <xf numFmtId="3" fontId="113" fillId="38" borderId="53" xfId="0" applyNumberFormat="1" applyFont="1" applyFill="1" applyBorder="1" applyAlignment="1" applyProtection="1">
      <alignment horizontal="right" wrapText="1" indent="1"/>
      <protection/>
    </xf>
    <xf numFmtId="3" fontId="113" fillId="38" borderId="72" xfId="0" applyNumberFormat="1" applyFont="1" applyFill="1" applyBorder="1" applyAlignment="1" applyProtection="1">
      <alignment horizontal="right" vertical="center" indent="1"/>
      <protection/>
    </xf>
    <xf numFmtId="3" fontId="113" fillId="38" borderId="44" xfId="0" applyNumberFormat="1" applyFont="1" applyFill="1" applyBorder="1" applyAlignment="1" applyProtection="1">
      <alignment horizontal="right" vertical="center" indent="1"/>
      <protection/>
    </xf>
    <xf numFmtId="3" fontId="113" fillId="38" borderId="56" xfId="0" applyNumberFormat="1" applyFont="1" applyFill="1" applyBorder="1" applyAlignment="1" applyProtection="1">
      <alignment horizontal="right" vertical="center" indent="1"/>
      <protection/>
    </xf>
    <xf numFmtId="3" fontId="113" fillId="38" borderId="60" xfId="0" applyNumberFormat="1" applyFont="1" applyFill="1" applyBorder="1" applyAlignment="1" applyProtection="1">
      <alignment horizontal="right" vertical="center" indent="1"/>
      <protection/>
    </xf>
    <xf numFmtId="3" fontId="113" fillId="38" borderId="72" xfId="0" applyNumberFormat="1" applyFont="1" applyFill="1" applyBorder="1" applyAlignment="1" applyProtection="1">
      <alignment horizontal="right" indent="1"/>
      <protection/>
    </xf>
    <xf numFmtId="3" fontId="113" fillId="38" borderId="56" xfId="0" applyNumberFormat="1" applyFont="1" applyFill="1" applyBorder="1" applyAlignment="1" applyProtection="1">
      <alignment horizontal="right" indent="1"/>
      <protection/>
    </xf>
    <xf numFmtId="3" fontId="113" fillId="38" borderId="60" xfId="0" applyNumberFormat="1" applyFont="1" applyFill="1" applyBorder="1" applyAlignment="1" applyProtection="1">
      <alignment horizontal="right" indent="1"/>
      <protection/>
    </xf>
    <xf numFmtId="3" fontId="113" fillId="38" borderId="55" xfId="0" applyNumberFormat="1" applyFont="1" applyFill="1" applyBorder="1" applyAlignment="1" applyProtection="1">
      <alignment horizontal="right" wrapText="1" indent="1"/>
      <protection/>
    </xf>
    <xf numFmtId="3" fontId="113" fillId="38" borderId="0" xfId="0" applyNumberFormat="1" applyFont="1" applyFill="1" applyBorder="1" applyAlignment="1" applyProtection="1">
      <alignment horizontal="right" indent="1"/>
      <protection/>
    </xf>
    <xf numFmtId="3" fontId="113" fillId="38" borderId="55" xfId="0" applyNumberFormat="1" applyFont="1" applyFill="1" applyBorder="1" applyAlignment="1" applyProtection="1">
      <alignment horizontal="right" indent="1"/>
      <protection/>
    </xf>
    <xf numFmtId="3" fontId="113" fillId="38" borderId="73" xfId="0" applyNumberFormat="1" applyFont="1" applyFill="1" applyBorder="1" applyAlignment="1" applyProtection="1">
      <alignment horizontal="right" vertical="center" indent="1"/>
      <protection/>
    </xf>
    <xf numFmtId="3" fontId="113" fillId="38" borderId="41" xfId="0" applyNumberFormat="1" applyFont="1" applyFill="1" applyBorder="1" applyAlignment="1" applyProtection="1">
      <alignment horizontal="right" vertical="center" indent="1"/>
      <protection/>
    </xf>
    <xf numFmtId="3" fontId="113" fillId="38" borderId="68" xfId="0" applyNumberFormat="1" applyFont="1" applyFill="1" applyBorder="1" applyAlignment="1" applyProtection="1">
      <alignment horizontal="right" vertical="center" indent="1"/>
      <protection/>
    </xf>
    <xf numFmtId="3" fontId="113" fillId="38" borderId="74" xfId="0" applyNumberFormat="1" applyFont="1" applyFill="1" applyBorder="1" applyAlignment="1" applyProtection="1">
      <alignment horizontal="right" vertical="center" indent="1"/>
      <protection/>
    </xf>
    <xf numFmtId="3" fontId="113" fillId="38" borderId="73" xfId="0" applyNumberFormat="1" applyFont="1" applyFill="1" applyBorder="1" applyAlignment="1" applyProtection="1">
      <alignment horizontal="right" indent="1"/>
      <protection/>
    </xf>
    <xf numFmtId="3" fontId="113" fillId="38" borderId="68" xfId="0" applyNumberFormat="1" applyFont="1" applyFill="1" applyBorder="1" applyAlignment="1" applyProtection="1">
      <alignment horizontal="right" indent="1"/>
      <protection/>
    </xf>
    <xf numFmtId="3" fontId="113" fillId="38" borderId="74" xfId="0" applyNumberFormat="1" applyFont="1" applyFill="1" applyBorder="1" applyAlignment="1" applyProtection="1">
      <alignment horizontal="right" indent="1"/>
      <protection/>
    </xf>
    <xf numFmtId="3" fontId="113" fillId="38" borderId="57" xfId="0" applyNumberFormat="1" applyFont="1" applyFill="1" applyBorder="1" applyAlignment="1" applyProtection="1">
      <alignment horizontal="right" wrapText="1" indent="1"/>
      <protection/>
    </xf>
    <xf numFmtId="3" fontId="114" fillId="38" borderId="63" xfId="0" applyNumberFormat="1" applyFont="1" applyFill="1" applyBorder="1" applyAlignment="1" applyProtection="1">
      <alignment horizontal="right" indent="1"/>
      <protection/>
    </xf>
    <xf numFmtId="3" fontId="114" fillId="38" borderId="25" xfId="0" applyNumberFormat="1" applyFont="1" applyFill="1" applyBorder="1" applyAlignment="1" applyProtection="1">
      <alignment horizontal="right" indent="1"/>
      <protection/>
    </xf>
    <xf numFmtId="3" fontId="114" fillId="38" borderId="59" xfId="0" applyNumberFormat="1" applyFont="1" applyFill="1" applyBorder="1" applyAlignment="1" applyProtection="1">
      <alignment horizontal="right" indent="1"/>
      <protection/>
    </xf>
    <xf numFmtId="3" fontId="114" fillId="38" borderId="64" xfId="0" applyNumberFormat="1" applyFont="1" applyFill="1" applyBorder="1" applyAlignment="1" applyProtection="1">
      <alignment horizontal="right" indent="1"/>
      <protection/>
    </xf>
    <xf numFmtId="3" fontId="114" fillId="38" borderId="23" xfId="0" applyNumberFormat="1" applyFont="1" applyFill="1" applyBorder="1" applyAlignment="1" applyProtection="1">
      <alignment horizontal="right" indent="1"/>
      <protection/>
    </xf>
    <xf numFmtId="0" fontId="3" fillId="0" borderId="0" xfId="0" applyFont="1" applyAlignment="1" applyProtection="1">
      <alignment/>
      <protection/>
    </xf>
    <xf numFmtId="0" fontId="115" fillId="33" borderId="0" xfId="0" applyFont="1" applyFill="1" applyBorder="1" applyAlignment="1" applyProtection="1">
      <alignment horizontal="center" vertical="center"/>
      <protection/>
    </xf>
    <xf numFmtId="0" fontId="99" fillId="33" borderId="0" xfId="46" applyFont="1" applyFill="1" applyAlignment="1" applyProtection="1">
      <alignment horizontal="center" vertical="center" wrapText="1"/>
      <protection/>
    </xf>
    <xf numFmtId="0" fontId="11" fillId="0" borderId="0" xfId="46" applyFont="1" applyBorder="1" applyAlignment="1" applyProtection="1">
      <alignment horizontal="center" vertical="center"/>
      <protection/>
    </xf>
    <xf numFmtId="3" fontId="13" fillId="33" borderId="11" xfId="46" applyNumberFormat="1" applyFont="1" applyFill="1" applyBorder="1" applyAlignment="1" applyProtection="1">
      <alignment horizontal="right" vertical="center" wrapText="1" indent="1"/>
      <protection/>
    </xf>
    <xf numFmtId="166" fontId="13" fillId="33" borderId="11" xfId="46" applyNumberFormat="1" applyFont="1" applyFill="1" applyBorder="1" applyAlignment="1" applyProtection="1">
      <alignment horizontal="left" vertical="center" wrapText="1" indent="1"/>
      <protection/>
    </xf>
    <xf numFmtId="3" fontId="13" fillId="33" borderId="12" xfId="46" applyNumberFormat="1" applyFont="1" applyFill="1" applyBorder="1" applyAlignment="1" applyProtection="1">
      <alignment horizontal="right" vertical="center" wrapText="1" indent="1"/>
      <protection/>
    </xf>
    <xf numFmtId="3" fontId="13" fillId="33" borderId="11" xfId="46" applyNumberFormat="1" applyFont="1" applyFill="1" applyBorder="1" applyAlignment="1" applyProtection="1">
      <alignment horizontal="left" vertical="center" wrapText="1" indent="1"/>
      <protection/>
    </xf>
    <xf numFmtId="10" fontId="13" fillId="33" borderId="11" xfId="46" applyNumberFormat="1" applyFont="1" applyFill="1" applyBorder="1" applyAlignment="1" applyProtection="1">
      <alignment horizontal="right" vertical="center" wrapText="1" indent="1"/>
      <protection/>
    </xf>
    <xf numFmtId="10" fontId="13" fillId="33" borderId="12" xfId="46" applyNumberFormat="1" applyFont="1" applyFill="1" applyBorder="1" applyAlignment="1" applyProtection="1">
      <alignment horizontal="right" vertical="center" wrapText="1" indent="1"/>
      <protection/>
    </xf>
    <xf numFmtId="0" fontId="7" fillId="0" borderId="0" xfId="0" applyFont="1" applyAlignment="1" applyProtection="1">
      <alignment horizontal="center" vertical="center"/>
      <protection/>
    </xf>
    <xf numFmtId="0" fontId="10" fillId="0" borderId="0" xfId="46" applyFont="1" applyBorder="1" applyAlignment="1" applyProtection="1">
      <alignment horizontal="center" vertical="center"/>
      <protection/>
    </xf>
    <xf numFmtId="3" fontId="13" fillId="0" borderId="10" xfId="46" applyNumberFormat="1" applyFont="1" applyFill="1" applyBorder="1" applyAlignment="1" applyProtection="1">
      <alignment horizontal="right" vertical="center" wrapText="1" indent="1"/>
      <protection/>
    </xf>
    <xf numFmtId="3" fontId="13" fillId="0" borderId="25" xfId="46" applyNumberFormat="1" applyFont="1" applyFill="1" applyBorder="1" applyAlignment="1" applyProtection="1">
      <alignment horizontal="right" vertical="center" wrapText="1" indent="1"/>
      <protection/>
    </xf>
    <xf numFmtId="166" fontId="13" fillId="0" borderId="10" xfId="46" applyNumberFormat="1" applyFont="1" applyFill="1" applyBorder="1" applyAlignment="1" applyProtection="1">
      <alignment horizontal="right" vertical="center" wrapText="1" indent="1"/>
      <protection/>
    </xf>
    <xf numFmtId="166" fontId="13" fillId="0" borderId="25" xfId="46" applyNumberFormat="1" applyFont="1" applyFill="1" applyBorder="1" applyAlignment="1" applyProtection="1">
      <alignment horizontal="right" vertical="center" wrapText="1" indent="1"/>
      <protection/>
    </xf>
    <xf numFmtId="0" fontId="19" fillId="0" borderId="0" xfId="0" applyFont="1" applyAlignment="1" applyProtection="1">
      <alignment horizontal="justify" vertical="center"/>
      <protection/>
    </xf>
    <xf numFmtId="0" fontId="116" fillId="33" borderId="0" xfId="46" applyFont="1" applyFill="1" applyAlignment="1" applyProtection="1">
      <alignment vertical="center"/>
      <protection/>
    </xf>
    <xf numFmtId="0" fontId="11" fillId="0" borderId="0" xfId="46" applyFont="1" applyBorder="1" applyAlignment="1" applyProtection="1">
      <alignment vertical="center"/>
      <protection/>
    </xf>
    <xf numFmtId="3" fontId="22" fillId="33" borderId="46" xfId="46" applyNumberFormat="1" applyFont="1" applyFill="1" applyBorder="1" applyAlignment="1" applyProtection="1">
      <alignment horizontal="right" vertical="center" wrapText="1" indent="1"/>
      <protection/>
    </xf>
    <xf numFmtId="3" fontId="22" fillId="33" borderId="47" xfId="46" applyNumberFormat="1" applyFont="1" applyFill="1" applyBorder="1" applyAlignment="1" applyProtection="1">
      <alignment horizontal="right" vertical="center" wrapText="1" indent="1"/>
      <protection/>
    </xf>
    <xf numFmtId="3" fontId="23" fillId="33" borderId="37" xfId="46" applyNumberFormat="1" applyFont="1" applyFill="1" applyBorder="1" applyAlignment="1" applyProtection="1">
      <alignment horizontal="right" vertical="center" wrapText="1" indent="1"/>
      <protection/>
    </xf>
    <xf numFmtId="3" fontId="23" fillId="33" borderId="11" xfId="46" applyNumberFormat="1" applyFont="1" applyFill="1" applyBorder="1" applyAlignment="1" applyProtection="1">
      <alignment horizontal="right" vertical="center" wrapText="1" indent="1"/>
      <protection/>
    </xf>
    <xf numFmtId="3" fontId="22" fillId="33" borderId="27" xfId="46" applyNumberFormat="1" applyFont="1" applyFill="1" applyBorder="1" applyAlignment="1" applyProtection="1">
      <alignment horizontal="right" vertical="center" wrapText="1" indent="1"/>
      <protection/>
    </xf>
    <xf numFmtId="3" fontId="22" fillId="33" borderId="14" xfId="46" applyNumberFormat="1" applyFont="1" applyFill="1" applyBorder="1" applyAlignment="1" applyProtection="1">
      <alignment horizontal="right" vertical="center" wrapText="1" indent="1"/>
      <protection/>
    </xf>
    <xf numFmtId="10" fontId="24" fillId="33" borderId="66" xfId="46" applyNumberFormat="1" applyFont="1" applyFill="1" applyBorder="1" applyAlignment="1" applyProtection="1">
      <alignment horizontal="right" vertical="center" wrapText="1" indent="1"/>
      <protection/>
    </xf>
    <xf numFmtId="10" fontId="24" fillId="33" borderId="10" xfId="46" applyNumberFormat="1" applyFont="1" applyFill="1" applyBorder="1" applyAlignment="1" applyProtection="1">
      <alignment horizontal="right" vertical="center" wrapText="1" indent="1"/>
      <protection/>
    </xf>
    <xf numFmtId="10" fontId="24" fillId="33" borderId="37" xfId="46" applyNumberFormat="1" applyFont="1" applyFill="1" applyBorder="1" applyAlignment="1" applyProtection="1">
      <alignment horizontal="right" vertical="center" wrapText="1" indent="1"/>
      <protection/>
    </xf>
    <xf numFmtId="10" fontId="24" fillId="33" borderId="11" xfId="46" applyNumberFormat="1" applyFont="1" applyFill="1" applyBorder="1" applyAlignment="1" applyProtection="1">
      <alignment horizontal="right" vertical="center" wrapText="1" indent="1"/>
      <protection/>
    </xf>
    <xf numFmtId="10" fontId="24" fillId="33" borderId="75" xfId="46" applyNumberFormat="1" applyFont="1" applyFill="1" applyBorder="1" applyAlignment="1" applyProtection="1">
      <alignment horizontal="right" vertical="center" wrapText="1" indent="1"/>
      <protection/>
    </xf>
    <xf numFmtId="10" fontId="24" fillId="33" borderId="12" xfId="46" applyNumberFormat="1" applyFont="1" applyFill="1" applyBorder="1" applyAlignment="1" applyProtection="1">
      <alignment horizontal="right" vertical="center" wrapText="1" indent="1"/>
      <protection/>
    </xf>
    <xf numFmtId="3" fontId="24" fillId="33" borderId="14" xfId="46" applyNumberFormat="1" applyFont="1" applyFill="1" applyBorder="1" applyAlignment="1" applyProtection="1">
      <alignment horizontal="right" vertical="center" wrapText="1" indent="1"/>
      <protection/>
    </xf>
    <xf numFmtId="10" fontId="24" fillId="33" borderId="27" xfId="46" applyNumberFormat="1" applyFont="1" applyFill="1" applyBorder="1" applyAlignment="1" applyProtection="1">
      <alignment horizontal="right" vertical="center" wrapText="1" indent="1"/>
      <protection/>
    </xf>
    <xf numFmtId="10" fontId="24" fillId="33" borderId="14" xfId="46" applyNumberFormat="1" applyFont="1" applyFill="1" applyBorder="1" applyAlignment="1" applyProtection="1">
      <alignment horizontal="right" vertical="center" wrapText="1" indent="1"/>
      <protection/>
    </xf>
    <xf numFmtId="3" fontId="23" fillId="0" borderId="14" xfId="46" applyNumberFormat="1" applyFont="1" applyFill="1" applyBorder="1" applyAlignment="1" applyProtection="1">
      <alignment horizontal="right" vertical="center" wrapText="1" indent="1"/>
      <protection/>
    </xf>
    <xf numFmtId="0" fontId="102" fillId="34" borderId="10" xfId="0" applyFont="1" applyFill="1" applyBorder="1" applyAlignment="1" applyProtection="1">
      <alignment vertical="center" wrapText="1"/>
      <protection/>
    </xf>
    <xf numFmtId="3" fontId="117" fillId="0" borderId="76" xfId="0" applyNumberFormat="1" applyFont="1" applyFill="1" applyBorder="1" applyAlignment="1" applyProtection="1">
      <alignment horizontal="right" vertical="center" wrapText="1" indent="1"/>
      <protection/>
    </xf>
    <xf numFmtId="0" fontId="13" fillId="0" borderId="76" xfId="0" applyFont="1" applyBorder="1" applyAlignment="1" applyProtection="1">
      <alignment horizontal="left" vertical="top" wrapText="1" indent="1"/>
      <protection/>
    </xf>
    <xf numFmtId="0" fontId="102" fillId="34" borderId="11" xfId="0" applyFont="1" applyFill="1" applyBorder="1" applyAlignment="1" applyProtection="1">
      <alignment horizontal="left" vertical="center" wrapText="1" indent="1"/>
      <protection/>
    </xf>
    <xf numFmtId="3" fontId="117" fillId="0" borderId="18" xfId="0" applyNumberFormat="1" applyFont="1" applyFill="1" applyBorder="1" applyAlignment="1" applyProtection="1">
      <alignment horizontal="right" vertical="center" wrapText="1" indent="1"/>
      <protection/>
    </xf>
    <xf numFmtId="0" fontId="13" fillId="0" borderId="18" xfId="0" applyFont="1" applyBorder="1" applyAlignment="1" applyProtection="1">
      <alignment horizontal="left" vertical="top" wrapText="1" indent="1"/>
      <protection/>
    </xf>
    <xf numFmtId="0" fontId="102" fillId="34" borderId="11" xfId="0" applyFont="1" applyFill="1" applyBorder="1" applyAlignment="1" applyProtection="1">
      <alignment vertical="center" wrapText="1"/>
      <protection/>
    </xf>
    <xf numFmtId="3" fontId="117" fillId="0" borderId="11" xfId="0" applyNumberFormat="1" applyFont="1" applyFill="1" applyBorder="1" applyAlignment="1" applyProtection="1">
      <alignment horizontal="right" vertical="center" wrapText="1" indent="1"/>
      <protection/>
    </xf>
    <xf numFmtId="0" fontId="102" fillId="34" borderId="11" xfId="0" applyFont="1" applyFill="1" applyBorder="1" applyAlignment="1" applyProtection="1">
      <alignment horizontal="justify" vertical="center" wrapText="1"/>
      <protection/>
    </xf>
    <xf numFmtId="0" fontId="102" fillId="34" borderId="12" xfId="0" applyFont="1" applyFill="1" applyBorder="1" applyAlignment="1" applyProtection="1">
      <alignment vertical="center" wrapText="1"/>
      <protection/>
    </xf>
    <xf numFmtId="3" fontId="117" fillId="0" borderId="20" xfId="0" applyNumberFormat="1" applyFont="1" applyBorder="1" applyAlignment="1" applyProtection="1">
      <alignment horizontal="right" vertical="center" wrapText="1" indent="1"/>
      <protection/>
    </xf>
    <xf numFmtId="0" fontId="13" fillId="0" borderId="20" xfId="0" applyFont="1" applyBorder="1" applyAlignment="1" applyProtection="1">
      <alignment horizontal="left" vertical="top" wrapText="1" indent="1"/>
      <protection/>
    </xf>
    <xf numFmtId="0" fontId="29" fillId="0" borderId="0" xfId="0" applyFont="1" applyBorder="1" applyAlignment="1" applyProtection="1">
      <alignment horizontal="left"/>
      <protection/>
    </xf>
    <xf numFmtId="0" fontId="30" fillId="0" borderId="0" xfId="0" applyFont="1" applyBorder="1" applyAlignment="1" applyProtection="1">
      <alignment/>
      <protection/>
    </xf>
    <xf numFmtId="0" fontId="30" fillId="0" borderId="62" xfId="0" applyFont="1" applyBorder="1" applyAlignment="1" applyProtection="1">
      <alignment/>
      <protection/>
    </xf>
    <xf numFmtId="0" fontId="102" fillId="35" borderId="10" xfId="0" applyFont="1" applyFill="1" applyBorder="1" applyAlignment="1" applyProtection="1">
      <alignment horizontal="justify" vertical="center" wrapText="1"/>
      <protection/>
    </xf>
    <xf numFmtId="3" fontId="23" fillId="0" borderId="11" xfId="0" applyNumberFormat="1" applyFont="1" applyFill="1" applyBorder="1" applyAlignment="1" applyProtection="1">
      <alignment horizontal="right" vertical="center" indent="1"/>
      <protection/>
    </xf>
    <xf numFmtId="0" fontId="102" fillId="35" borderId="11" xfId="0" applyFont="1" applyFill="1" applyBorder="1" applyAlignment="1" applyProtection="1">
      <alignment horizontal="left" vertical="center" wrapText="1" indent="1"/>
      <protection/>
    </xf>
    <xf numFmtId="0" fontId="102" fillId="35" borderId="11" xfId="0" applyFont="1" applyFill="1" applyBorder="1" applyAlignment="1" applyProtection="1">
      <alignment horizontal="justify" vertical="center" wrapText="1"/>
      <protection/>
    </xf>
    <xf numFmtId="0" fontId="102" fillId="35" borderId="11" xfId="0" applyFont="1" applyFill="1" applyBorder="1" applyAlignment="1" applyProtection="1">
      <alignment horizontal="left" vertical="top" wrapText="1"/>
      <protection/>
    </xf>
    <xf numFmtId="3" fontId="23" fillId="0" borderId="11" xfId="0" applyNumberFormat="1" applyFont="1" applyFill="1" applyBorder="1" applyAlignment="1" applyProtection="1">
      <alignment horizontal="right" vertical="center" wrapText="1" indent="1"/>
      <protection/>
    </xf>
    <xf numFmtId="3" fontId="105" fillId="0" borderId="11" xfId="0" applyNumberFormat="1" applyFont="1" applyFill="1" applyBorder="1" applyAlignment="1" applyProtection="1">
      <alignment horizontal="right" vertical="center" indent="1"/>
      <protection/>
    </xf>
    <xf numFmtId="0" fontId="102" fillId="35" borderId="38" xfId="0" applyFont="1" applyFill="1" applyBorder="1" applyAlignment="1" applyProtection="1">
      <alignment horizontal="justify" vertical="center" wrapText="1"/>
      <protection/>
    </xf>
    <xf numFmtId="3" fontId="105" fillId="0" borderId="38" xfId="0" applyNumberFormat="1" applyFont="1" applyFill="1" applyBorder="1" applyAlignment="1" applyProtection="1">
      <alignment horizontal="right" vertical="center" indent="1"/>
      <protection/>
    </xf>
    <xf numFmtId="0" fontId="101" fillId="35" borderId="14" xfId="0" applyFont="1" applyFill="1" applyBorder="1" applyAlignment="1" applyProtection="1">
      <alignment horizontal="justify" vertical="center" wrapText="1"/>
      <protection/>
    </xf>
    <xf numFmtId="3" fontId="105" fillId="0" borderId="14" xfId="0" applyNumberFormat="1" applyFont="1" applyFill="1" applyBorder="1" applyAlignment="1" applyProtection="1">
      <alignment horizontal="right" vertical="center" indent="1"/>
      <protection/>
    </xf>
    <xf numFmtId="0" fontId="102" fillId="35" borderId="41" xfId="0" applyFont="1" applyFill="1" applyBorder="1" applyAlignment="1" applyProtection="1">
      <alignment horizontal="justify" vertical="center" wrapText="1"/>
      <protection/>
    </xf>
    <xf numFmtId="3" fontId="105" fillId="0" borderId="41" xfId="0" applyNumberFormat="1" applyFont="1" applyFill="1" applyBorder="1" applyAlignment="1" applyProtection="1">
      <alignment horizontal="right" vertical="center" indent="1"/>
      <protection/>
    </xf>
    <xf numFmtId="0" fontId="102" fillId="35" borderId="11" xfId="0" applyFont="1" applyFill="1" applyBorder="1" applyAlignment="1" applyProtection="1">
      <alignment horizontal="left" vertical="center" wrapText="1" indent="2"/>
      <protection/>
    </xf>
    <xf numFmtId="3" fontId="105" fillId="39" borderId="11" xfId="0" applyNumberFormat="1" applyFont="1" applyFill="1" applyBorder="1" applyAlignment="1" applyProtection="1">
      <alignment horizontal="right" vertical="center" indent="1"/>
      <protection/>
    </xf>
    <xf numFmtId="3" fontId="105" fillId="0" borderId="77" xfId="0" applyNumberFormat="1" applyFont="1" applyFill="1" applyBorder="1" applyAlignment="1" applyProtection="1">
      <alignment horizontal="right" vertical="center" indent="1"/>
      <protection/>
    </xf>
    <xf numFmtId="0" fontId="102" fillId="35" borderId="11" xfId="0" applyFont="1" applyFill="1" applyBorder="1" applyAlignment="1" applyProtection="1">
      <alignment horizontal="left" vertical="center" wrapText="1"/>
      <protection/>
    </xf>
    <xf numFmtId="0" fontId="102" fillId="35" borderId="11" xfId="0" applyFont="1" applyFill="1" applyBorder="1" applyAlignment="1" applyProtection="1">
      <alignment vertical="center" wrapText="1"/>
      <protection/>
    </xf>
    <xf numFmtId="3" fontId="105" fillId="0" borderId="11" xfId="0" applyNumberFormat="1" applyFont="1" applyFill="1" applyBorder="1" applyAlignment="1" applyProtection="1">
      <alignment horizontal="right" vertical="center" wrapText="1" indent="1"/>
      <protection/>
    </xf>
    <xf numFmtId="0" fontId="102" fillId="35" borderId="38" xfId="0" applyFont="1" applyFill="1" applyBorder="1" applyAlignment="1" applyProtection="1">
      <alignment vertical="center" wrapText="1"/>
      <protection/>
    </xf>
    <xf numFmtId="0" fontId="101" fillId="35" borderId="14" xfId="0" applyFont="1" applyFill="1" applyBorder="1" applyAlignment="1" applyProtection="1">
      <alignment vertical="center" wrapText="1"/>
      <protection/>
    </xf>
    <xf numFmtId="3" fontId="108" fillId="0" borderId="14" xfId="0" applyNumberFormat="1" applyFont="1" applyFill="1" applyBorder="1" applyAlignment="1" applyProtection="1">
      <alignment horizontal="right" vertical="center" indent="1"/>
      <protection/>
    </xf>
    <xf numFmtId="0" fontId="102" fillId="35" borderId="25" xfId="0" applyFont="1" applyFill="1" applyBorder="1" applyAlignment="1" applyProtection="1">
      <alignment horizontal="left" vertical="center" wrapText="1" indent="1"/>
      <protection/>
    </xf>
    <xf numFmtId="3" fontId="105" fillId="0" borderId="25" xfId="0" applyNumberFormat="1" applyFont="1" applyFill="1" applyBorder="1" applyAlignment="1" applyProtection="1">
      <alignment horizontal="right" vertical="center" indent="1"/>
      <protection/>
    </xf>
    <xf numFmtId="0" fontId="110" fillId="0" borderId="0" xfId="0" applyFont="1" applyAlignment="1" applyProtection="1" quotePrefix="1">
      <alignment horizontal="left"/>
      <protection/>
    </xf>
    <xf numFmtId="0" fontId="12" fillId="0" borderId="0" xfId="0" applyFont="1" applyAlignment="1" applyProtection="1">
      <alignment horizontal="left" vertical="top"/>
      <protection/>
    </xf>
    <xf numFmtId="0" fontId="12" fillId="0" borderId="0" xfId="0" applyFont="1" applyAlignment="1" applyProtection="1">
      <alignment horizontal="left" vertical="top" wrapText="1"/>
      <protection/>
    </xf>
    <xf numFmtId="0" fontId="98" fillId="33" borderId="0" xfId="49" applyFont="1" applyFill="1" applyProtection="1">
      <alignment/>
      <protection/>
    </xf>
    <xf numFmtId="0" fontId="98" fillId="33" borderId="0" xfId="49" applyFont="1" applyFill="1" applyAlignment="1" applyProtection="1">
      <alignment horizontal="center"/>
      <protection/>
    </xf>
    <xf numFmtId="0" fontId="0" fillId="0" borderId="0" xfId="49" applyFont="1" applyProtection="1">
      <alignment/>
      <protection/>
    </xf>
    <xf numFmtId="0" fontId="23" fillId="0" borderId="0" xfId="49" applyFont="1" applyAlignment="1" applyProtection="1">
      <alignment horizontal="center"/>
      <protection/>
    </xf>
    <xf numFmtId="0" fontId="23" fillId="0" borderId="0" xfId="49" applyFont="1" applyProtection="1">
      <alignment/>
      <protection/>
    </xf>
    <xf numFmtId="0" fontId="101" fillId="34" borderId="78" xfId="49" applyFont="1" applyFill="1" applyBorder="1" applyAlignment="1" applyProtection="1">
      <alignment horizontal="center" vertical="center" wrapText="1"/>
      <protection/>
    </xf>
    <xf numFmtId="0" fontId="101" fillId="34" borderId="35" xfId="49" applyFont="1" applyFill="1" applyBorder="1" applyAlignment="1" applyProtection="1">
      <alignment horizontal="center" vertical="center" wrapText="1"/>
      <protection/>
    </xf>
    <xf numFmtId="3" fontId="21" fillId="0" borderId="79" xfId="49" applyNumberFormat="1" applyFont="1" applyFill="1" applyBorder="1" applyAlignment="1" applyProtection="1">
      <alignment horizontal="right" vertical="center" indent="1"/>
      <protection/>
    </xf>
    <xf numFmtId="3" fontId="23" fillId="39" borderId="80" xfId="49" applyNumberFormat="1" applyFont="1" applyFill="1" applyBorder="1" applyAlignment="1" applyProtection="1">
      <alignment horizontal="right" vertical="center" indent="1"/>
      <protection/>
    </xf>
    <xf numFmtId="3" fontId="23" fillId="39" borderId="81" xfId="49" applyNumberFormat="1" applyFont="1" applyFill="1" applyBorder="1" applyAlignment="1" applyProtection="1">
      <alignment horizontal="right" vertical="center" indent="1"/>
      <protection/>
    </xf>
    <xf numFmtId="3" fontId="23" fillId="39" borderId="82" xfId="49" applyNumberFormat="1" applyFont="1" applyFill="1" applyBorder="1" applyAlignment="1" applyProtection="1">
      <alignment horizontal="right" vertical="center" indent="1"/>
      <protection/>
    </xf>
    <xf numFmtId="3" fontId="21" fillId="0" borderId="83" xfId="49" applyNumberFormat="1" applyFont="1" applyFill="1" applyBorder="1" applyAlignment="1" applyProtection="1">
      <alignment horizontal="right" vertical="center" indent="1"/>
      <protection/>
    </xf>
    <xf numFmtId="3" fontId="23" fillId="0" borderId="84" xfId="49" applyNumberFormat="1" applyFont="1" applyFill="1" applyBorder="1" applyAlignment="1" applyProtection="1">
      <alignment horizontal="right" vertical="center" indent="1"/>
      <protection/>
    </xf>
    <xf numFmtId="3" fontId="23" fillId="0" borderId="85" xfId="49" applyNumberFormat="1" applyFont="1" applyFill="1" applyBorder="1" applyAlignment="1" applyProtection="1">
      <alignment horizontal="right" vertical="center" indent="1"/>
      <protection/>
    </xf>
    <xf numFmtId="3" fontId="23" fillId="0" borderId="86" xfId="49" applyNumberFormat="1" applyFont="1" applyFill="1" applyBorder="1" applyAlignment="1" applyProtection="1">
      <alignment horizontal="right" vertical="center" indent="1"/>
      <protection/>
    </xf>
    <xf numFmtId="3" fontId="21" fillId="0" borderId="87" xfId="49" applyNumberFormat="1" applyFont="1" applyFill="1" applyBorder="1" applyAlignment="1" applyProtection="1">
      <alignment horizontal="right" vertical="center" indent="1"/>
      <protection/>
    </xf>
    <xf numFmtId="3" fontId="23" fillId="0" borderId="88" xfId="49" applyNumberFormat="1" applyFont="1" applyFill="1" applyBorder="1" applyAlignment="1" applyProtection="1">
      <alignment horizontal="right" vertical="center" indent="1"/>
      <protection/>
    </xf>
    <xf numFmtId="3" fontId="23" fillId="0" borderId="89" xfId="49" applyNumberFormat="1" applyFont="1" applyFill="1" applyBorder="1" applyAlignment="1" applyProtection="1">
      <alignment horizontal="right" vertical="center" indent="1"/>
      <protection/>
    </xf>
    <xf numFmtId="3" fontId="23" fillId="0" borderId="90" xfId="49" applyNumberFormat="1" applyFont="1" applyFill="1" applyBorder="1" applyAlignment="1" applyProtection="1">
      <alignment horizontal="right" vertical="center" indent="1"/>
      <protection/>
    </xf>
    <xf numFmtId="3" fontId="23" fillId="39" borderId="88" xfId="49" applyNumberFormat="1" applyFont="1" applyFill="1" applyBorder="1" applyAlignment="1" applyProtection="1">
      <alignment horizontal="right" vertical="center" indent="1"/>
      <protection/>
    </xf>
    <xf numFmtId="3" fontId="23" fillId="39" borderId="89" xfId="49" applyNumberFormat="1" applyFont="1" applyFill="1" applyBorder="1" applyAlignment="1" applyProtection="1">
      <alignment horizontal="right" vertical="center" indent="1"/>
      <protection/>
    </xf>
    <xf numFmtId="3" fontId="23" fillId="39" borderId="90" xfId="49" applyNumberFormat="1" applyFont="1" applyFill="1" applyBorder="1" applyAlignment="1" applyProtection="1">
      <alignment horizontal="right" vertical="center" indent="1"/>
      <protection/>
    </xf>
    <xf numFmtId="3" fontId="23" fillId="39" borderId="84" xfId="49" applyNumberFormat="1" applyFont="1" applyFill="1" applyBorder="1" applyAlignment="1" applyProtection="1">
      <alignment horizontal="right" vertical="center" indent="1"/>
      <protection/>
    </xf>
    <xf numFmtId="3" fontId="23" fillId="39" borderId="85" xfId="49" applyNumberFormat="1" applyFont="1" applyFill="1" applyBorder="1" applyAlignment="1" applyProtection="1">
      <alignment horizontal="right" vertical="center" indent="1"/>
      <protection/>
    </xf>
    <xf numFmtId="3" fontId="23" fillId="39" borderId="86" xfId="49" applyNumberFormat="1" applyFont="1" applyFill="1" applyBorder="1" applyAlignment="1" applyProtection="1">
      <alignment horizontal="right" vertical="center" indent="1"/>
      <protection/>
    </xf>
    <xf numFmtId="3" fontId="0" fillId="0" borderId="0" xfId="49" applyNumberFormat="1" applyFont="1" applyProtection="1">
      <alignment/>
      <protection/>
    </xf>
    <xf numFmtId="3" fontId="21" fillId="0" borderId="91" xfId="49" applyNumberFormat="1" applyFont="1" applyFill="1" applyBorder="1" applyAlignment="1" applyProtection="1">
      <alignment horizontal="right" vertical="top" indent="1"/>
      <protection/>
    </xf>
    <xf numFmtId="3" fontId="21" fillId="0" borderId="23" xfId="49" applyNumberFormat="1" applyFont="1" applyFill="1" applyBorder="1" applyAlignment="1" applyProtection="1">
      <alignment horizontal="right" vertical="center" indent="1"/>
      <protection/>
    </xf>
    <xf numFmtId="3" fontId="23" fillId="39" borderId="92" xfId="49" applyNumberFormat="1" applyFont="1" applyFill="1" applyBorder="1" applyAlignment="1" applyProtection="1">
      <alignment horizontal="right" vertical="center" indent="1"/>
      <protection/>
    </xf>
    <xf numFmtId="3" fontId="23" fillId="39" borderId="93" xfId="49" applyNumberFormat="1" applyFont="1" applyFill="1" applyBorder="1" applyAlignment="1" applyProtection="1">
      <alignment horizontal="right" vertical="center" indent="1"/>
      <protection/>
    </xf>
    <xf numFmtId="3" fontId="23" fillId="39" borderId="94" xfId="49" applyNumberFormat="1" applyFont="1" applyFill="1" applyBorder="1" applyAlignment="1" applyProtection="1">
      <alignment horizontal="right" vertical="center" indent="1"/>
      <protection/>
    </xf>
    <xf numFmtId="0" fontId="0" fillId="0" borderId="0" xfId="49" applyFont="1" applyAlignment="1" applyProtection="1">
      <alignment vertical="center"/>
      <protection/>
    </xf>
    <xf numFmtId="0" fontId="23" fillId="0" borderId="0" xfId="49" applyFont="1" applyAlignment="1" applyProtection="1">
      <alignment horizontal="right" indent="1"/>
      <protection/>
    </xf>
    <xf numFmtId="0" fontId="98" fillId="0" borderId="0" xfId="49" applyFont="1" applyProtection="1">
      <alignment/>
      <protection/>
    </xf>
    <xf numFmtId="0" fontId="102" fillId="34" borderId="65" xfId="50" applyFont="1" applyFill="1" applyBorder="1" applyAlignment="1" applyProtection="1">
      <alignment horizontal="center" vertical="center" wrapText="1"/>
      <protection/>
    </xf>
    <xf numFmtId="0" fontId="102" fillId="34" borderId="78" xfId="50" applyFont="1" applyFill="1" applyBorder="1" applyAlignment="1" applyProtection="1">
      <alignment horizontal="center" vertical="center" wrapText="1"/>
      <protection/>
    </xf>
    <xf numFmtId="0" fontId="102" fillId="34" borderId="95" xfId="50" applyFont="1" applyFill="1" applyBorder="1" applyAlignment="1" applyProtection="1">
      <alignment horizontal="center" vertical="center" wrapText="1"/>
      <protection/>
    </xf>
    <xf numFmtId="0" fontId="36" fillId="34" borderId="78" xfId="50" applyFont="1" applyFill="1" applyBorder="1" applyAlignment="1" applyProtection="1">
      <alignment horizontal="center" vertical="center" wrapText="1"/>
      <protection/>
    </xf>
    <xf numFmtId="0" fontId="102" fillId="34" borderId="35" xfId="50" applyFont="1" applyFill="1" applyBorder="1" applyAlignment="1" applyProtection="1">
      <alignment horizontal="center" vertical="center" wrapText="1"/>
      <protection/>
    </xf>
    <xf numFmtId="3" fontId="23" fillId="0" borderId="96" xfId="49" applyNumberFormat="1" applyFont="1" applyFill="1" applyBorder="1" applyAlignment="1" applyProtection="1">
      <alignment horizontal="right" vertical="center"/>
      <protection/>
    </xf>
    <xf numFmtId="3" fontId="23" fillId="0" borderId="97" xfId="49" applyNumberFormat="1" applyFont="1" applyFill="1" applyBorder="1" applyAlignment="1" applyProtection="1">
      <alignment horizontal="right" vertical="center"/>
      <protection/>
    </xf>
    <xf numFmtId="3" fontId="23" fillId="0" borderId="98" xfId="49" applyNumberFormat="1" applyFont="1" applyFill="1" applyBorder="1" applyAlignment="1" applyProtection="1">
      <alignment horizontal="right" vertical="center"/>
      <protection/>
    </xf>
    <xf numFmtId="3" fontId="23" fillId="0" borderId="99" xfId="49" applyNumberFormat="1" applyFont="1" applyFill="1" applyBorder="1" applyAlignment="1" applyProtection="1">
      <alignment horizontal="right" vertical="center"/>
      <protection/>
    </xf>
    <xf numFmtId="3" fontId="23" fillId="0" borderId="100" xfId="49" applyNumberFormat="1" applyFont="1" applyFill="1" applyBorder="1" applyAlignment="1" applyProtection="1">
      <alignment horizontal="right" vertical="center"/>
      <protection/>
    </xf>
    <xf numFmtId="3" fontId="23" fillId="0" borderId="101" xfId="49" applyNumberFormat="1" applyFont="1" applyFill="1" applyBorder="1" applyAlignment="1" applyProtection="1">
      <alignment horizontal="right" vertical="center"/>
      <protection/>
    </xf>
    <xf numFmtId="3" fontId="23" fillId="0" borderId="102" xfId="49" applyNumberFormat="1" applyFont="1" applyFill="1" applyBorder="1" applyAlignment="1" applyProtection="1">
      <alignment horizontal="right" vertical="center"/>
      <protection/>
    </xf>
    <xf numFmtId="3" fontId="23" fillId="0" borderId="103" xfId="49" applyNumberFormat="1" applyFont="1" applyFill="1" applyBorder="1" applyAlignment="1" applyProtection="1">
      <alignment horizontal="right" vertical="center"/>
      <protection/>
    </xf>
    <xf numFmtId="3" fontId="23" fillId="0" borderId="104" xfId="49" applyNumberFormat="1" applyFont="1" applyFill="1" applyBorder="1" applyAlignment="1" applyProtection="1">
      <alignment horizontal="right" vertical="center"/>
      <protection/>
    </xf>
    <xf numFmtId="3" fontId="23" fillId="0" borderId="105" xfId="49" applyNumberFormat="1" applyFont="1" applyFill="1" applyBorder="1" applyAlignment="1" applyProtection="1">
      <alignment horizontal="right" vertical="center"/>
      <protection/>
    </xf>
    <xf numFmtId="3" fontId="23" fillId="0" borderId="106" xfId="49" applyNumberFormat="1" applyFont="1" applyFill="1" applyBorder="1" applyAlignment="1" applyProtection="1">
      <alignment horizontal="right" vertical="center"/>
      <protection/>
    </xf>
    <xf numFmtId="3" fontId="23" fillId="0" borderId="107" xfId="49" applyNumberFormat="1" applyFont="1" applyFill="1" applyBorder="1" applyAlignment="1" applyProtection="1">
      <alignment horizontal="right" vertical="center"/>
      <protection/>
    </xf>
    <xf numFmtId="3" fontId="23" fillId="0" borderId="108" xfId="49" applyNumberFormat="1" applyFont="1" applyFill="1" applyBorder="1" applyAlignment="1" applyProtection="1">
      <alignment horizontal="right" vertical="center"/>
      <protection/>
    </xf>
    <xf numFmtId="3" fontId="23" fillId="0" borderId="109" xfId="49" applyNumberFormat="1" applyFont="1" applyFill="1" applyBorder="1" applyAlignment="1" applyProtection="1">
      <alignment horizontal="right" vertical="center"/>
      <protection/>
    </xf>
    <xf numFmtId="3" fontId="23" fillId="0" borderId="110" xfId="49" applyNumberFormat="1" applyFont="1" applyFill="1" applyBorder="1" applyAlignment="1" applyProtection="1">
      <alignment horizontal="right" vertical="center"/>
      <protection/>
    </xf>
    <xf numFmtId="0" fontId="0" fillId="0" borderId="0" xfId="49" applyFont="1" applyAlignment="1" applyProtection="1">
      <alignment vertical="center"/>
      <protection/>
    </xf>
    <xf numFmtId="0" fontId="0" fillId="0" borderId="0" xfId="49" applyFont="1" applyAlignment="1" applyProtection="1">
      <alignment horizontal="center"/>
      <protection/>
    </xf>
    <xf numFmtId="0" fontId="98" fillId="33"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vertical="center"/>
      <protection/>
    </xf>
    <xf numFmtId="0" fontId="101" fillId="40" borderId="19" xfId="0" applyFont="1" applyFill="1" applyBorder="1" applyAlignment="1" applyProtection="1">
      <alignment horizontal="center" vertical="center" wrapText="1"/>
      <protection/>
    </xf>
    <xf numFmtId="0" fontId="101" fillId="40" borderId="111" xfId="0" applyFont="1" applyFill="1" applyBorder="1" applyAlignment="1" applyProtection="1">
      <alignment horizontal="center" vertical="center" wrapText="1"/>
      <protection/>
    </xf>
    <xf numFmtId="3" fontId="23" fillId="0" borderId="46" xfId="0" applyNumberFormat="1" applyFont="1" applyFill="1" applyBorder="1" applyAlignment="1" applyProtection="1">
      <alignment horizontal="right" indent="1"/>
      <protection/>
    </xf>
    <xf numFmtId="3" fontId="23" fillId="0" borderId="47" xfId="0" applyNumberFormat="1" applyFont="1" applyFill="1" applyBorder="1" applyAlignment="1" applyProtection="1">
      <alignment horizontal="right" indent="1"/>
      <protection/>
    </xf>
    <xf numFmtId="3" fontId="23" fillId="0" borderId="54" xfId="0" applyNumberFormat="1" applyFont="1" applyFill="1" applyBorder="1" applyAlignment="1" applyProtection="1">
      <alignment horizontal="right" indent="1"/>
      <protection/>
    </xf>
    <xf numFmtId="3" fontId="23" fillId="0" borderId="29" xfId="0" applyNumberFormat="1" applyFont="1" applyFill="1" applyBorder="1" applyAlignment="1" applyProtection="1">
      <alignment horizontal="right" indent="1"/>
      <protection/>
    </xf>
    <xf numFmtId="3" fontId="23" fillId="41" borderId="46" xfId="0" applyNumberFormat="1" applyFont="1" applyFill="1" applyBorder="1" applyAlignment="1" applyProtection="1">
      <alignment horizontal="right" indent="1"/>
      <protection/>
    </xf>
    <xf numFmtId="3" fontId="23" fillId="41" borderId="29" xfId="0" applyNumberFormat="1" applyFont="1" applyFill="1" applyBorder="1" applyAlignment="1" applyProtection="1">
      <alignment horizontal="right" indent="1"/>
      <protection/>
    </xf>
    <xf numFmtId="3" fontId="23" fillId="41" borderId="70" xfId="0" applyNumberFormat="1" applyFont="1" applyFill="1" applyBorder="1" applyAlignment="1" applyProtection="1">
      <alignment horizontal="right" indent="1"/>
      <protection/>
    </xf>
    <xf numFmtId="3" fontId="23" fillId="41" borderId="53" xfId="0" applyNumberFormat="1" applyFont="1" applyFill="1" applyBorder="1" applyAlignment="1" applyProtection="1">
      <alignment horizontal="right" indent="1"/>
      <protection/>
    </xf>
    <xf numFmtId="3" fontId="23" fillId="0" borderId="72" xfId="0" applyNumberFormat="1" applyFont="1" applyFill="1" applyBorder="1" applyAlignment="1" applyProtection="1">
      <alignment horizontal="right" indent="1"/>
      <protection/>
    </xf>
    <xf numFmtId="3" fontId="23" fillId="0" borderId="44" xfId="0" applyNumberFormat="1" applyFont="1" applyFill="1" applyBorder="1" applyAlignment="1" applyProtection="1">
      <alignment horizontal="right" indent="1"/>
      <protection/>
    </xf>
    <xf numFmtId="3" fontId="23" fillId="0" borderId="40" xfId="0" applyNumberFormat="1" applyFont="1" applyFill="1" applyBorder="1" applyAlignment="1" applyProtection="1">
      <alignment horizontal="right" indent="1"/>
      <protection/>
    </xf>
    <xf numFmtId="3" fontId="23" fillId="41" borderId="54" xfId="0" applyNumberFormat="1" applyFont="1" applyFill="1" applyBorder="1" applyAlignment="1" applyProtection="1">
      <alignment horizontal="right" indent="1"/>
      <protection/>
    </xf>
    <xf numFmtId="3" fontId="23" fillId="41" borderId="40" xfId="0" applyNumberFormat="1" applyFont="1" applyFill="1" applyBorder="1" applyAlignment="1" applyProtection="1">
      <alignment horizontal="right" indent="1"/>
      <protection/>
    </xf>
    <xf numFmtId="3" fontId="23" fillId="41" borderId="60" xfId="0" applyNumberFormat="1" applyFont="1" applyFill="1" applyBorder="1" applyAlignment="1" applyProtection="1">
      <alignment horizontal="right" indent="1"/>
      <protection/>
    </xf>
    <xf numFmtId="3" fontId="23" fillId="41" borderId="55" xfId="0" applyNumberFormat="1" applyFont="1" applyFill="1" applyBorder="1" applyAlignment="1" applyProtection="1">
      <alignment horizontal="right" indent="1"/>
      <protection/>
    </xf>
    <xf numFmtId="3" fontId="23" fillId="0" borderId="58" xfId="0" applyNumberFormat="1" applyFont="1" applyFill="1" applyBorder="1" applyAlignment="1" applyProtection="1">
      <alignment horizontal="right" indent="1"/>
      <protection/>
    </xf>
    <xf numFmtId="3" fontId="23" fillId="0" borderId="25" xfId="0" applyNumberFormat="1" applyFont="1" applyFill="1" applyBorder="1" applyAlignment="1" applyProtection="1">
      <alignment horizontal="right" indent="1"/>
      <protection/>
    </xf>
    <xf numFmtId="3" fontId="22" fillId="0" borderId="27" xfId="0" applyNumberFormat="1" applyFont="1" applyBorder="1" applyAlignment="1" applyProtection="1">
      <alignment horizontal="right" indent="1"/>
      <protection/>
    </xf>
    <xf numFmtId="3" fontId="22" fillId="0" borderId="14" xfId="0" applyNumberFormat="1" applyFont="1" applyBorder="1" applyAlignment="1" applyProtection="1">
      <alignment horizontal="right" indent="1"/>
      <protection/>
    </xf>
    <xf numFmtId="3" fontId="22" fillId="0" borderId="27" xfId="0" applyNumberFormat="1" applyFont="1" applyFill="1" applyBorder="1" applyAlignment="1" applyProtection="1">
      <alignment horizontal="right" indent="1"/>
      <protection/>
    </xf>
    <xf numFmtId="3" fontId="22" fillId="0" borderId="16" xfId="0" applyNumberFormat="1" applyFont="1" applyFill="1" applyBorder="1" applyAlignment="1" applyProtection="1">
      <alignment horizontal="right" indent="1"/>
      <protection/>
    </xf>
    <xf numFmtId="3" fontId="22" fillId="0" borderId="61" xfId="0" applyNumberFormat="1" applyFont="1" applyFill="1" applyBorder="1" applyAlignment="1" applyProtection="1">
      <alignment horizontal="right" indent="1"/>
      <protection/>
    </xf>
    <xf numFmtId="0" fontId="0" fillId="0" borderId="0" xfId="0" applyFont="1" applyFill="1" applyAlignment="1" applyProtection="1">
      <alignment/>
      <protection/>
    </xf>
    <xf numFmtId="0" fontId="19" fillId="0" borderId="0" xfId="0" applyFont="1" applyAlignment="1" applyProtection="1">
      <alignment/>
      <protection/>
    </xf>
    <xf numFmtId="0" fontId="102" fillId="0" borderId="0" xfId="55" applyFont="1" applyFill="1" applyProtection="1">
      <alignment/>
      <protection/>
    </xf>
    <xf numFmtId="0" fontId="101" fillId="34" borderId="14" xfId="47" applyFont="1" applyFill="1" applyBorder="1" applyAlignment="1" applyProtection="1">
      <alignment vertical="center"/>
      <protection/>
    </xf>
    <xf numFmtId="0" fontId="12" fillId="0" borderId="52" xfId="0" applyFont="1" applyBorder="1" applyAlignment="1" applyProtection="1">
      <alignment/>
      <protection/>
    </xf>
    <xf numFmtId="0" fontId="2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0" fillId="33" borderId="0" xfId="0" applyFont="1" applyFill="1" applyAlignment="1" applyProtection="1">
      <alignment/>
      <protection/>
    </xf>
    <xf numFmtId="0" fontId="7" fillId="42" borderId="0" xfId="0" applyFont="1" applyFill="1" applyAlignment="1" applyProtection="1">
      <alignment horizontal="left" vertical="center" indent="13"/>
      <protection/>
    </xf>
    <xf numFmtId="0" fontId="9" fillId="42" borderId="0" xfId="0" applyFont="1" applyFill="1" applyAlignment="1" applyProtection="1">
      <alignment horizontal="center" vertical="center"/>
      <protection/>
    </xf>
    <xf numFmtId="0" fontId="0" fillId="42" borderId="0" xfId="0" applyFill="1" applyAlignment="1" applyProtection="1">
      <alignment/>
      <protection/>
    </xf>
    <xf numFmtId="0" fontId="23" fillId="42" borderId="0" xfId="0" applyFont="1" applyFill="1" applyAlignment="1" applyProtection="1">
      <alignment/>
      <protection/>
    </xf>
    <xf numFmtId="0" fontId="118" fillId="33" borderId="0" xfId="48" applyFont="1" applyFill="1" applyBorder="1" applyAlignment="1" applyProtection="1">
      <alignment/>
      <protection/>
    </xf>
    <xf numFmtId="0" fontId="102" fillId="33" borderId="0" xfId="48" applyFont="1" applyFill="1" applyBorder="1" applyAlignment="1" applyProtection="1">
      <alignment/>
      <protection/>
    </xf>
    <xf numFmtId="0" fontId="12" fillId="33" borderId="13" xfId="48" applyFont="1" applyFill="1" applyBorder="1" applyAlignment="1" applyProtection="1">
      <alignment horizontal="center"/>
      <protection/>
    </xf>
    <xf numFmtId="0" fontId="118" fillId="40" borderId="64" xfId="48" applyFont="1" applyFill="1" applyBorder="1" applyAlignment="1" applyProtection="1">
      <alignment vertical="top" wrapText="1"/>
      <protection/>
    </xf>
    <xf numFmtId="0" fontId="102" fillId="40" borderId="26" xfId="48" applyFont="1" applyFill="1" applyBorder="1" applyAlignment="1" applyProtection="1">
      <alignment horizontal="center" vertical="center" wrapText="1"/>
      <protection/>
    </xf>
    <xf numFmtId="0" fontId="101" fillId="40" borderId="47" xfId="48" applyFont="1" applyFill="1" applyBorder="1" applyAlignment="1" applyProtection="1">
      <alignment horizontal="left" vertical="center" wrapText="1"/>
      <protection/>
    </xf>
    <xf numFmtId="3" fontId="22" fillId="0" borderId="112" xfId="47" applyNumberFormat="1" applyFont="1" applyFill="1" applyBorder="1" applyAlignment="1" applyProtection="1">
      <alignment horizontal="right" vertical="center" wrapText="1" indent="1"/>
      <protection/>
    </xf>
    <xf numFmtId="3" fontId="22" fillId="0" borderId="113" xfId="47" applyNumberFormat="1" applyFont="1" applyFill="1" applyBorder="1" applyAlignment="1" applyProtection="1">
      <alignment horizontal="right" vertical="center" wrapText="1" indent="1"/>
      <protection/>
    </xf>
    <xf numFmtId="3" fontId="22" fillId="0" borderId="29" xfId="47" applyNumberFormat="1" applyFont="1" applyFill="1" applyBorder="1" applyAlignment="1" applyProtection="1">
      <alignment horizontal="right" vertical="center" wrapText="1" indent="1"/>
      <protection/>
    </xf>
    <xf numFmtId="3" fontId="22" fillId="0" borderId="70" xfId="47" applyNumberFormat="1" applyFont="1" applyFill="1" applyBorder="1" applyAlignment="1" applyProtection="1">
      <alignment horizontal="right" vertical="center" wrapText="1" indent="1"/>
      <protection/>
    </xf>
    <xf numFmtId="3" fontId="22" fillId="0" borderId="47" xfId="47" applyNumberFormat="1" applyFont="1" applyFill="1" applyBorder="1" applyAlignment="1" applyProtection="1">
      <alignment horizontal="right" vertical="center" wrapText="1" indent="1"/>
      <protection/>
    </xf>
    <xf numFmtId="0" fontId="102" fillId="40" borderId="44" xfId="48" applyFont="1" applyFill="1" applyBorder="1" applyAlignment="1" applyProtection="1">
      <alignment horizontal="left" vertical="center" wrapText="1" indent="1"/>
      <protection/>
    </xf>
    <xf numFmtId="3" fontId="23" fillId="0" borderId="114" xfId="47" applyNumberFormat="1" applyFont="1" applyFill="1" applyBorder="1" applyAlignment="1" applyProtection="1">
      <alignment horizontal="right" vertical="center" wrapText="1" indent="1"/>
      <protection/>
    </xf>
    <xf numFmtId="3" fontId="23" fillId="0" borderId="115" xfId="47" applyNumberFormat="1" applyFont="1" applyFill="1" applyBorder="1" applyAlignment="1" applyProtection="1">
      <alignment horizontal="right" vertical="center" wrapText="1" indent="1"/>
      <protection/>
    </xf>
    <xf numFmtId="3" fontId="23" fillId="0" borderId="40" xfId="47" applyNumberFormat="1" applyFont="1" applyFill="1" applyBorder="1" applyAlignment="1" applyProtection="1">
      <alignment horizontal="right" vertical="center" wrapText="1" indent="1"/>
      <protection/>
    </xf>
    <xf numFmtId="3" fontId="23" fillId="0" borderId="60" xfId="47" applyNumberFormat="1" applyFont="1" applyFill="1" applyBorder="1" applyAlignment="1" applyProtection="1">
      <alignment horizontal="right" vertical="center" wrapText="1" indent="1"/>
      <protection/>
    </xf>
    <xf numFmtId="3" fontId="23" fillId="0" borderId="44" xfId="47" applyNumberFormat="1" applyFont="1" applyFill="1" applyBorder="1" applyAlignment="1" applyProtection="1">
      <alignment horizontal="right" vertical="center" wrapText="1" indent="1"/>
      <protection/>
    </xf>
    <xf numFmtId="0" fontId="101" fillId="40" borderId="44" xfId="48" applyFont="1" applyFill="1" applyBorder="1" applyAlignment="1" applyProtection="1">
      <alignment horizontal="left" vertical="center" wrapText="1"/>
      <protection/>
    </xf>
    <xf numFmtId="3" fontId="22" fillId="0" borderId="114" xfId="47" applyNumberFormat="1" applyFont="1" applyFill="1" applyBorder="1" applyAlignment="1" applyProtection="1">
      <alignment horizontal="right" vertical="center" wrapText="1" indent="1"/>
      <protection/>
    </xf>
    <xf numFmtId="3" fontId="22" fillId="0" borderId="115" xfId="47" applyNumberFormat="1" applyFont="1" applyFill="1" applyBorder="1" applyAlignment="1" applyProtection="1">
      <alignment horizontal="right" vertical="center" wrapText="1" indent="1"/>
      <protection/>
    </xf>
    <xf numFmtId="3" fontId="22" fillId="0" borderId="40" xfId="47" applyNumberFormat="1" applyFont="1" applyFill="1" applyBorder="1" applyAlignment="1" applyProtection="1">
      <alignment horizontal="right" vertical="center" wrapText="1" indent="1"/>
      <protection/>
    </xf>
    <xf numFmtId="3" fontId="22" fillId="0" borderId="60" xfId="47" applyNumberFormat="1" applyFont="1" applyFill="1" applyBorder="1" applyAlignment="1" applyProtection="1">
      <alignment horizontal="right" vertical="center" wrapText="1" indent="1"/>
      <protection/>
    </xf>
    <xf numFmtId="3" fontId="22" fillId="0" borderId="44" xfId="47" applyNumberFormat="1" applyFont="1" applyFill="1" applyBorder="1" applyAlignment="1" applyProtection="1">
      <alignment horizontal="right" vertical="center" wrapText="1" indent="1"/>
      <protection/>
    </xf>
    <xf numFmtId="0" fontId="102" fillId="40" borderId="44" xfId="47" applyFont="1" applyFill="1" applyBorder="1" applyAlignment="1" applyProtection="1">
      <alignment horizontal="left" vertical="center" wrapText="1" indent="2"/>
      <protection/>
    </xf>
    <xf numFmtId="3" fontId="23" fillId="0" borderId="116" xfId="47" applyNumberFormat="1" applyFont="1" applyFill="1" applyBorder="1" applyAlignment="1" applyProtection="1">
      <alignment horizontal="right" vertical="center" wrapText="1" indent="1"/>
      <protection/>
    </xf>
    <xf numFmtId="3" fontId="23" fillId="0" borderId="117" xfId="47" applyNumberFormat="1" applyFont="1" applyFill="1" applyBorder="1" applyAlignment="1" applyProtection="1">
      <alignment horizontal="right" vertical="center" wrapText="1" indent="1"/>
      <protection/>
    </xf>
    <xf numFmtId="3" fontId="23" fillId="0" borderId="24" xfId="47" applyNumberFormat="1" applyFont="1" applyFill="1" applyBorder="1" applyAlignment="1" applyProtection="1">
      <alignment horizontal="right" vertical="center" wrapText="1" indent="1"/>
      <protection/>
    </xf>
    <xf numFmtId="3" fontId="23" fillId="0" borderId="64" xfId="47" applyNumberFormat="1" applyFont="1" applyFill="1" applyBorder="1" applyAlignment="1" applyProtection="1">
      <alignment horizontal="right" vertical="center" wrapText="1" indent="1"/>
      <protection/>
    </xf>
    <xf numFmtId="3" fontId="23" fillId="0" borderId="25" xfId="47" applyNumberFormat="1" applyFont="1" applyFill="1" applyBorder="1" applyAlignment="1" applyProtection="1">
      <alignment horizontal="right" vertical="center" wrapText="1" indent="1"/>
      <protection/>
    </xf>
    <xf numFmtId="0" fontId="101" fillId="40" borderId="14" xfId="48" applyFont="1" applyFill="1" applyBorder="1" applyAlignment="1" applyProtection="1">
      <alignment horizontal="left" vertical="center" wrapText="1"/>
      <protection/>
    </xf>
    <xf numFmtId="3" fontId="22" fillId="0" borderId="118" xfId="47" applyNumberFormat="1" applyFont="1" applyFill="1" applyBorder="1" applyAlignment="1" applyProtection="1">
      <alignment horizontal="right" vertical="center" wrapText="1" indent="1"/>
      <protection/>
    </xf>
    <xf numFmtId="3" fontId="22" fillId="0" borderId="119" xfId="47" applyNumberFormat="1" applyFont="1" applyFill="1" applyBorder="1" applyAlignment="1" applyProtection="1">
      <alignment horizontal="right" vertical="center" wrapText="1" indent="1"/>
      <protection/>
    </xf>
    <xf numFmtId="3" fontId="22" fillId="0" borderId="16" xfId="47" applyNumberFormat="1" applyFont="1" applyFill="1" applyBorder="1" applyAlignment="1" applyProtection="1">
      <alignment horizontal="right" vertical="center" wrapText="1" indent="1"/>
      <protection/>
    </xf>
    <xf numFmtId="3" fontId="22" fillId="0" borderId="120" xfId="47" applyNumberFormat="1" applyFont="1" applyFill="1" applyBorder="1" applyAlignment="1" applyProtection="1">
      <alignment horizontal="right" vertical="center" wrapText="1" indent="1"/>
      <protection/>
    </xf>
    <xf numFmtId="3" fontId="22" fillId="0" borderId="61" xfId="47" applyNumberFormat="1" applyFont="1" applyFill="1" applyBorder="1" applyAlignment="1" applyProtection="1">
      <alignment horizontal="right" vertical="center" wrapText="1" indent="1"/>
      <protection/>
    </xf>
    <xf numFmtId="3" fontId="22" fillId="0" borderId="14" xfId="47" applyNumberFormat="1" applyFont="1" applyFill="1" applyBorder="1" applyAlignment="1" applyProtection="1">
      <alignment horizontal="right" vertical="center" wrapText="1" indent="1"/>
      <protection/>
    </xf>
    <xf numFmtId="0" fontId="101" fillId="40" borderId="25" xfId="48" applyFont="1" applyFill="1" applyBorder="1" applyAlignment="1" applyProtection="1">
      <alignment horizontal="left" vertical="center" wrapText="1"/>
      <protection/>
    </xf>
    <xf numFmtId="3" fontId="22" fillId="0" borderId="116" xfId="47" applyNumberFormat="1" applyFont="1" applyFill="1" applyBorder="1" applyAlignment="1" applyProtection="1">
      <alignment horizontal="right" vertical="center" wrapText="1" indent="1"/>
      <protection/>
    </xf>
    <xf numFmtId="3" fontId="22" fillId="41" borderId="117" xfId="47" applyNumberFormat="1" applyFont="1" applyFill="1" applyBorder="1" applyAlignment="1" applyProtection="1">
      <alignment horizontal="right" vertical="center" wrapText="1" indent="1"/>
      <protection/>
    </xf>
    <xf numFmtId="3" fontId="22" fillId="0" borderId="117" xfId="47" applyNumberFormat="1" applyFont="1" applyFill="1" applyBorder="1" applyAlignment="1" applyProtection="1">
      <alignment horizontal="right" vertical="center" wrapText="1" indent="1"/>
      <protection/>
    </xf>
    <xf numFmtId="3" fontId="22" fillId="0" borderId="24" xfId="47" applyNumberFormat="1" applyFont="1" applyFill="1" applyBorder="1" applyAlignment="1" applyProtection="1">
      <alignment horizontal="right" vertical="center" wrapText="1" indent="1"/>
      <protection/>
    </xf>
    <xf numFmtId="3" fontId="22" fillId="0" borderId="121" xfId="47" applyNumberFormat="1" applyFont="1" applyFill="1" applyBorder="1" applyAlignment="1" applyProtection="1">
      <alignment horizontal="right" vertical="center" wrapText="1" indent="1"/>
      <protection/>
    </xf>
    <xf numFmtId="3" fontId="22" fillId="0" borderId="64" xfId="47" applyNumberFormat="1" applyFont="1" applyFill="1" applyBorder="1" applyAlignment="1" applyProtection="1">
      <alignment horizontal="right" vertical="center" wrapText="1" indent="1"/>
      <protection/>
    </xf>
    <xf numFmtId="3" fontId="22" fillId="0" borderId="25" xfId="47" applyNumberFormat="1" applyFont="1" applyFill="1" applyBorder="1" applyAlignment="1" applyProtection="1">
      <alignment horizontal="right" vertical="center" wrapText="1" indent="1"/>
      <protection/>
    </xf>
    <xf numFmtId="0" fontId="12" fillId="33" borderId="0" xfId="48" applyFont="1" applyFill="1" applyBorder="1" applyAlignment="1" applyProtection="1">
      <alignment horizontal="left" vertical="center"/>
      <protection/>
    </xf>
    <xf numFmtId="0" fontId="45" fillId="33" borderId="0" xfId="48" applyFont="1" applyFill="1" applyBorder="1" applyAlignment="1" applyProtection="1" quotePrefix="1">
      <alignment horizontal="center" vertical="center" wrapText="1"/>
      <protection/>
    </xf>
    <xf numFmtId="0" fontId="45" fillId="33" borderId="0" xfId="48" applyFont="1" applyFill="1" applyBorder="1" applyAlignment="1" applyProtection="1">
      <alignment horizontal="center" vertical="center" wrapText="1"/>
      <protection/>
    </xf>
    <xf numFmtId="0" fontId="0" fillId="33" borderId="0" xfId="48" applyFont="1" applyFill="1" applyBorder="1" applyAlignment="1" applyProtection="1">
      <alignment horizontal="left" vertical="center" wrapText="1"/>
      <protection/>
    </xf>
    <xf numFmtId="0" fontId="12" fillId="0" borderId="0" xfId="0" applyFont="1" applyAlignment="1" applyProtection="1">
      <alignment vertical="top"/>
      <protection/>
    </xf>
    <xf numFmtId="0" fontId="7" fillId="0" borderId="0" xfId="0" applyFont="1" applyAlignment="1" applyProtection="1">
      <alignment horizontal="left" vertical="center" indent="13"/>
      <protection/>
    </xf>
    <xf numFmtId="0" fontId="9" fillId="0" borderId="0" xfId="0" applyFont="1" applyAlignment="1" applyProtection="1">
      <alignment horizontal="center" vertical="center"/>
      <protection/>
    </xf>
    <xf numFmtId="0" fontId="23" fillId="0" borderId="0" xfId="0" applyFont="1" applyAlignment="1" applyProtection="1">
      <alignment/>
      <protection/>
    </xf>
    <xf numFmtId="0" fontId="118" fillId="33" borderId="0" xfId="47" applyFont="1" applyFill="1" applyBorder="1" applyAlignment="1" applyProtection="1">
      <alignment/>
      <protection/>
    </xf>
    <xf numFmtId="0" fontId="102" fillId="33" borderId="0" xfId="47" applyFont="1" applyFill="1" applyBorder="1" applyAlignment="1" applyProtection="1">
      <alignment/>
      <protection/>
    </xf>
    <xf numFmtId="0" fontId="118" fillId="40" borderId="54" xfId="47" applyFont="1" applyFill="1" applyBorder="1" applyAlignment="1" applyProtection="1">
      <alignment vertical="top" wrapText="1"/>
      <protection/>
    </xf>
    <xf numFmtId="0" fontId="101" fillId="40" borderId="54" xfId="47" applyFont="1" applyFill="1" applyBorder="1" applyAlignment="1" applyProtection="1">
      <alignment vertical="top" wrapText="1"/>
      <protection/>
    </xf>
    <xf numFmtId="0" fontId="12" fillId="33" borderId="69" xfId="47" applyFont="1" applyFill="1" applyBorder="1" applyAlignment="1" applyProtection="1">
      <alignment horizontal="center"/>
      <protection/>
    </xf>
    <xf numFmtId="0" fontId="101" fillId="40" borderId="58" xfId="47" applyFont="1" applyFill="1" applyBorder="1" applyAlignment="1" applyProtection="1">
      <alignment horizontal="center" vertical="top" wrapText="1"/>
      <protection/>
    </xf>
    <xf numFmtId="0" fontId="101" fillId="40" borderId="47" xfId="47" applyFont="1" applyFill="1" applyBorder="1" applyAlignment="1" applyProtection="1">
      <alignment horizontal="left" vertical="center" wrapText="1"/>
      <protection/>
    </xf>
    <xf numFmtId="3" fontId="22" fillId="0" borderId="46" xfId="47" applyNumberFormat="1" applyFont="1" applyFill="1" applyBorder="1" applyAlignment="1" applyProtection="1">
      <alignment horizontal="right" vertical="center" wrapText="1" indent="1"/>
      <protection/>
    </xf>
    <xf numFmtId="3" fontId="22" fillId="0" borderId="53" xfId="47" applyNumberFormat="1" applyFont="1" applyFill="1" applyBorder="1" applyAlignment="1" applyProtection="1">
      <alignment horizontal="right" vertical="center" wrapText="1" indent="1"/>
      <protection/>
    </xf>
    <xf numFmtId="0" fontId="119" fillId="0" borderId="0" xfId="0" applyFont="1" applyAlignment="1" applyProtection="1">
      <alignment horizontal="center"/>
      <protection/>
    </xf>
    <xf numFmtId="0" fontId="102" fillId="40" borderId="44" xfId="47" applyFont="1" applyFill="1" applyBorder="1" applyAlignment="1" applyProtection="1">
      <alignment horizontal="left" vertical="center" wrapText="1" indent="1"/>
      <protection/>
    </xf>
    <xf numFmtId="3" fontId="23" fillId="0" borderId="54" xfId="47" applyNumberFormat="1" applyFont="1" applyFill="1" applyBorder="1" applyAlignment="1" applyProtection="1">
      <alignment horizontal="right" vertical="center" wrapText="1" indent="1"/>
      <protection/>
    </xf>
    <xf numFmtId="3" fontId="23" fillId="0" borderId="55" xfId="47" applyNumberFormat="1" applyFont="1" applyFill="1" applyBorder="1" applyAlignment="1" applyProtection="1">
      <alignment horizontal="right" vertical="center" wrapText="1" indent="1"/>
      <protection/>
    </xf>
    <xf numFmtId="0" fontId="101" fillId="40" borderId="44" xfId="47" applyFont="1" applyFill="1" applyBorder="1" applyAlignment="1" applyProtection="1">
      <alignment horizontal="left" vertical="center" wrapText="1"/>
      <protection/>
    </xf>
    <xf numFmtId="3" fontId="22" fillId="0" borderId="54" xfId="47" applyNumberFormat="1" applyFont="1" applyFill="1" applyBorder="1" applyAlignment="1" applyProtection="1">
      <alignment horizontal="right" vertical="center" wrapText="1" indent="1"/>
      <protection/>
    </xf>
    <xf numFmtId="3" fontId="22" fillId="0" borderId="55" xfId="47" applyNumberFormat="1" applyFont="1" applyFill="1" applyBorder="1" applyAlignment="1" applyProtection="1">
      <alignment horizontal="right" vertical="center" wrapText="1" indent="1"/>
      <protection/>
    </xf>
    <xf numFmtId="0" fontId="102" fillId="40" borderId="25" xfId="47" applyFont="1" applyFill="1" applyBorder="1" applyAlignment="1" applyProtection="1">
      <alignment horizontal="left" vertical="center" wrapText="1" indent="1"/>
      <protection/>
    </xf>
    <xf numFmtId="3" fontId="23" fillId="0" borderId="58" xfId="47" applyNumberFormat="1" applyFont="1" applyFill="1" applyBorder="1" applyAlignment="1" applyProtection="1">
      <alignment horizontal="right" vertical="center" wrapText="1" indent="1"/>
      <protection/>
    </xf>
    <xf numFmtId="3" fontId="23" fillId="0" borderId="69" xfId="47" applyNumberFormat="1" applyFont="1" applyFill="1" applyBorder="1" applyAlignment="1" applyProtection="1">
      <alignment horizontal="right" vertical="center" wrapText="1" indent="1"/>
      <protection/>
    </xf>
    <xf numFmtId="0" fontId="101" fillId="40" borderId="14" xfId="47" applyFont="1" applyFill="1" applyBorder="1" applyAlignment="1" applyProtection="1">
      <alignment horizontal="left" vertical="center" wrapText="1"/>
      <protection/>
    </xf>
    <xf numFmtId="3" fontId="22" fillId="0" borderId="27" xfId="47" applyNumberFormat="1" applyFont="1" applyFill="1" applyBorder="1" applyAlignment="1" applyProtection="1">
      <alignment horizontal="right" vertical="center" wrapText="1" indent="1"/>
      <protection/>
    </xf>
    <xf numFmtId="3" fontId="22" fillId="0" borderId="122" xfId="47" applyNumberFormat="1" applyFont="1" applyFill="1" applyBorder="1" applyAlignment="1" applyProtection="1">
      <alignment horizontal="right" vertical="center" wrapText="1" indent="1"/>
      <protection/>
    </xf>
    <xf numFmtId="0" fontId="101" fillId="40" borderId="25" xfId="47" applyFont="1" applyFill="1" applyBorder="1" applyAlignment="1" applyProtection="1">
      <alignment horizontal="left" vertical="center" wrapText="1"/>
      <protection/>
    </xf>
    <xf numFmtId="0" fontId="12" fillId="33" borderId="0" xfId="47" applyFont="1" applyFill="1" applyBorder="1" applyAlignment="1" applyProtection="1">
      <alignment horizontal="left" vertical="center"/>
      <protection/>
    </xf>
    <xf numFmtId="0" fontId="2" fillId="33" borderId="0" xfId="0" applyFont="1" applyFill="1" applyAlignment="1" applyProtection="1">
      <alignment horizontal="center"/>
      <protection/>
    </xf>
    <xf numFmtId="0" fontId="0" fillId="33" borderId="52" xfId="0" applyFill="1" applyBorder="1" applyAlignment="1" applyProtection="1">
      <alignment horizontal="left" wrapText="1"/>
      <protection/>
    </xf>
    <xf numFmtId="0" fontId="101" fillId="35" borderId="66" xfId="61" applyFont="1" applyFill="1" applyBorder="1" applyAlignment="1" applyProtection="1">
      <alignment horizontal="left" vertical="center" wrapText="1" indent="1"/>
      <protection/>
    </xf>
    <xf numFmtId="0" fontId="101" fillId="35" borderId="123" xfId="61" applyFont="1" applyFill="1" applyBorder="1" applyAlignment="1" applyProtection="1">
      <alignment horizontal="left" vertical="center" wrapText="1" indent="1"/>
      <protection/>
    </xf>
    <xf numFmtId="0" fontId="101" fillId="35" borderId="76" xfId="61" applyFont="1" applyFill="1" applyBorder="1" applyAlignment="1" applyProtection="1">
      <alignment horizontal="left" vertical="center" wrapText="1" indent="1"/>
      <protection/>
    </xf>
    <xf numFmtId="0" fontId="7" fillId="0" borderId="0" xfId="0" applyFont="1" applyAlignment="1" applyProtection="1">
      <alignment horizontal="center" vertical="center"/>
      <protection/>
    </xf>
    <xf numFmtId="0" fontId="9" fillId="33" borderId="0" xfId="0" applyFont="1" applyFill="1" applyAlignment="1" applyProtection="1">
      <alignment horizontal="center" vertical="center"/>
      <protection/>
    </xf>
    <xf numFmtId="0" fontId="10" fillId="0" borderId="0" xfId="46" applyFont="1" applyBorder="1" applyAlignment="1" applyProtection="1">
      <alignment horizontal="center" vertical="center"/>
      <protection/>
    </xf>
    <xf numFmtId="0" fontId="8" fillId="0" borderId="53" xfId="46" applyFont="1" applyBorder="1" applyAlignment="1" applyProtection="1">
      <alignment horizontal="center" vertical="center" wrapText="1"/>
      <protection/>
    </xf>
    <xf numFmtId="0" fontId="8" fillId="0" borderId="55" xfId="46" applyFont="1" applyBorder="1" applyAlignment="1" applyProtection="1">
      <alignment horizontal="center" vertical="center" wrapText="1"/>
      <protection/>
    </xf>
    <xf numFmtId="0" fontId="8" fillId="0" borderId="69" xfId="46" applyFont="1" applyBorder="1" applyAlignment="1" applyProtection="1">
      <alignment horizontal="center" vertical="center" wrapText="1"/>
      <protection/>
    </xf>
    <xf numFmtId="0" fontId="18" fillId="33" borderId="0" xfId="46" applyFont="1" applyFill="1" applyAlignment="1" applyProtection="1">
      <alignment horizontal="left" vertical="top" wrapText="1"/>
      <protection/>
    </xf>
    <xf numFmtId="0" fontId="100" fillId="34" borderId="47" xfId="46" applyFont="1" applyFill="1" applyBorder="1" applyAlignment="1" applyProtection="1">
      <alignment horizontal="center" vertical="center" wrapText="1"/>
      <protection/>
    </xf>
    <xf numFmtId="0" fontId="100" fillId="34" borderId="44" xfId="46" applyFont="1" applyFill="1" applyBorder="1" applyAlignment="1" applyProtection="1">
      <alignment horizontal="center" vertical="center" wrapText="1"/>
      <protection/>
    </xf>
    <xf numFmtId="0" fontId="100" fillId="34" borderId="25" xfId="46" applyFont="1" applyFill="1" applyBorder="1" applyAlignment="1" applyProtection="1">
      <alignment horizontal="center" vertical="center" wrapText="1"/>
      <protection/>
    </xf>
    <xf numFmtId="0" fontId="27" fillId="33" borderId="0" xfId="0" applyFont="1" applyFill="1" applyAlignment="1" applyProtection="1">
      <alignment horizontal="center" vertical="center"/>
      <protection/>
    </xf>
    <xf numFmtId="14" fontId="101" fillId="35" borderId="27" xfId="0" applyNumberFormat="1" applyFont="1" applyFill="1" applyBorder="1" applyAlignment="1" applyProtection="1">
      <alignment horizontal="center" vertical="center" wrapText="1"/>
      <protection/>
    </xf>
    <xf numFmtId="14" fontId="101" fillId="35" borderId="124" xfId="0" applyNumberFormat="1" applyFont="1" applyFill="1" applyBorder="1" applyAlignment="1" applyProtection="1">
      <alignment horizontal="center" vertical="center" wrapText="1"/>
      <protection/>
    </xf>
    <xf numFmtId="14" fontId="101" fillId="35" borderId="122" xfId="0" applyNumberFormat="1" applyFont="1" applyFill="1" applyBorder="1" applyAlignment="1" applyProtection="1">
      <alignment horizontal="center" vertical="center" wrapText="1"/>
      <protection/>
    </xf>
    <xf numFmtId="0" fontId="9"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14" fontId="101" fillId="35" borderId="47" xfId="0" applyNumberFormat="1" applyFont="1" applyFill="1" applyBorder="1" applyAlignment="1" applyProtection="1" quotePrefix="1">
      <alignment horizontal="center" vertical="center" wrapText="1"/>
      <protection/>
    </xf>
    <xf numFmtId="0" fontId="101" fillId="35" borderId="44" xfId="0" applyFont="1" applyFill="1" applyBorder="1" applyAlignment="1" applyProtection="1">
      <alignment horizontal="center" vertical="center" wrapText="1"/>
      <protection/>
    </xf>
    <xf numFmtId="0" fontId="101" fillId="34" borderId="66" xfId="50" applyFont="1" applyFill="1" applyBorder="1" applyAlignment="1" applyProtection="1">
      <alignment horizontal="center" vertical="center" wrapText="1"/>
      <protection/>
    </xf>
    <xf numFmtId="0" fontId="101" fillId="34" borderId="123" xfId="50" applyFont="1" applyFill="1" applyBorder="1" applyAlignment="1" applyProtection="1">
      <alignment horizontal="center" vertical="center" wrapText="1"/>
      <protection/>
    </xf>
    <xf numFmtId="0" fontId="101" fillId="34" borderId="125" xfId="50" applyFont="1" applyFill="1" applyBorder="1" applyAlignment="1" applyProtection="1">
      <alignment horizontal="center" vertical="center" wrapText="1"/>
      <protection/>
    </xf>
    <xf numFmtId="0" fontId="101" fillId="34" borderId="76" xfId="50" applyFont="1" applyFill="1" applyBorder="1" applyAlignment="1" applyProtection="1">
      <alignment horizontal="center" vertical="center" wrapText="1"/>
      <protection/>
    </xf>
    <xf numFmtId="0" fontId="102" fillId="34" borderId="47" xfId="49" applyFont="1" applyFill="1" applyBorder="1" applyAlignment="1" applyProtection="1">
      <alignment horizontal="left" vertical="center" wrapText="1" indent="1"/>
      <protection/>
    </xf>
    <xf numFmtId="0" fontId="102" fillId="34" borderId="126" xfId="49" applyFont="1" applyFill="1" applyBorder="1" applyAlignment="1" applyProtection="1">
      <alignment horizontal="left" vertical="center" wrapText="1" indent="1"/>
      <protection/>
    </xf>
    <xf numFmtId="0" fontId="12" fillId="33" borderId="127" xfId="49" applyFont="1" applyFill="1" applyBorder="1" applyAlignment="1" applyProtection="1">
      <alignment horizontal="left" vertical="center" indent="1"/>
      <protection/>
    </xf>
    <xf numFmtId="0" fontId="12" fillId="33" borderId="128" xfId="49" applyFont="1" applyFill="1" applyBorder="1" applyAlignment="1" applyProtection="1">
      <alignment horizontal="left" vertical="center" indent="1"/>
      <protection/>
    </xf>
    <xf numFmtId="0" fontId="37" fillId="33" borderId="129" xfId="49" applyFont="1" applyFill="1" applyBorder="1" applyAlignment="1" applyProtection="1">
      <alignment horizontal="left" vertical="center" wrapText="1" indent="1"/>
      <protection/>
    </xf>
    <xf numFmtId="0" fontId="0" fillId="0" borderId="130" xfId="49" applyBorder="1" applyAlignment="1" applyProtection="1">
      <alignment horizontal="left" vertical="center" wrapText="1" indent="1"/>
      <protection/>
    </xf>
    <xf numFmtId="0" fontId="102" fillId="34" borderId="131" xfId="49" applyFont="1" applyFill="1" applyBorder="1" applyAlignment="1" applyProtection="1">
      <alignment horizontal="left" vertical="center" wrapText="1" indent="1"/>
      <protection/>
    </xf>
    <xf numFmtId="0" fontId="102" fillId="34" borderId="25" xfId="49" applyFont="1" applyFill="1" applyBorder="1" applyAlignment="1" applyProtection="1">
      <alignment horizontal="left" vertical="center" wrapText="1" indent="1"/>
      <protection/>
    </xf>
    <xf numFmtId="0" fontId="37" fillId="33" borderId="58" xfId="49" applyFont="1" applyFill="1" applyBorder="1" applyAlignment="1" applyProtection="1">
      <alignment horizontal="left" vertical="center" wrapText="1" indent="1"/>
      <protection/>
    </xf>
    <xf numFmtId="0" fontId="0" fillId="0" borderId="69" xfId="49" applyBorder="1" applyAlignment="1" applyProtection="1">
      <alignment horizontal="left" vertical="center" wrapText="1" indent="1"/>
      <protection/>
    </xf>
    <xf numFmtId="0" fontId="120" fillId="34" borderId="46" xfId="49" applyFont="1" applyFill="1" applyBorder="1" applyAlignment="1" applyProtection="1">
      <alignment horizontal="center" vertical="center" wrapText="1"/>
      <protection/>
    </xf>
    <xf numFmtId="0" fontId="120" fillId="34" borderId="53" xfId="49" applyFont="1" applyFill="1" applyBorder="1" applyAlignment="1" applyProtection="1">
      <alignment horizontal="center" vertical="center" wrapText="1"/>
      <protection/>
    </xf>
    <xf numFmtId="0" fontId="120" fillId="34" borderId="54" xfId="49" applyFont="1" applyFill="1" applyBorder="1" applyAlignment="1" applyProtection="1">
      <alignment horizontal="center" vertical="center" wrapText="1"/>
      <protection/>
    </xf>
    <xf numFmtId="0" fontId="120" fillId="34" borderId="55" xfId="49" applyFont="1" applyFill="1" applyBorder="1" applyAlignment="1" applyProtection="1">
      <alignment horizontal="center" vertical="center" wrapText="1"/>
      <protection/>
    </xf>
    <xf numFmtId="0" fontId="102" fillId="34" borderId="46" xfId="49" applyFont="1" applyFill="1" applyBorder="1" applyAlignment="1" applyProtection="1">
      <alignment horizontal="center" vertical="center" wrapText="1"/>
      <protection/>
    </xf>
    <xf numFmtId="0" fontId="102" fillId="34" borderId="54" xfId="49" applyFont="1" applyFill="1" applyBorder="1" applyAlignment="1" applyProtection="1">
      <alignment horizontal="center" vertical="center" wrapText="1"/>
      <protection/>
    </xf>
    <xf numFmtId="0" fontId="102" fillId="34" borderId="53" xfId="49" applyFont="1" applyFill="1" applyBorder="1" applyAlignment="1" applyProtection="1">
      <alignment horizontal="center" vertical="center" wrapText="1"/>
      <protection/>
    </xf>
    <xf numFmtId="0" fontId="102" fillId="34" borderId="55" xfId="49" applyFont="1" applyFill="1" applyBorder="1" applyAlignment="1" applyProtection="1">
      <alignment horizontal="center" vertical="center" wrapText="1"/>
      <protection/>
    </xf>
    <xf numFmtId="0" fontId="102" fillId="34" borderId="54" xfId="49" applyFont="1" applyFill="1" applyBorder="1" applyAlignment="1" applyProtection="1">
      <alignment horizontal="left" vertical="center" wrapText="1" indent="1"/>
      <protection/>
    </xf>
    <xf numFmtId="0" fontId="102" fillId="34" borderId="55" xfId="49" applyFont="1" applyFill="1" applyBorder="1" applyAlignment="1" applyProtection="1">
      <alignment horizontal="left" vertical="center" wrapText="1" indent="1"/>
      <protection/>
    </xf>
    <xf numFmtId="0" fontId="12" fillId="33" borderId="132" xfId="49" applyFont="1" applyFill="1" applyBorder="1" applyAlignment="1" applyProtection="1">
      <alignment horizontal="center" vertical="center"/>
      <protection/>
    </xf>
    <xf numFmtId="0" fontId="12" fillId="33" borderId="133" xfId="49" applyFont="1" applyFill="1" applyBorder="1" applyAlignment="1" applyProtection="1">
      <alignment horizontal="center" vertical="center"/>
      <protection/>
    </xf>
    <xf numFmtId="0" fontId="12" fillId="33" borderId="134" xfId="49" applyFont="1" applyFill="1" applyBorder="1" applyAlignment="1" applyProtection="1">
      <alignment horizontal="center" vertical="center"/>
      <protection/>
    </xf>
    <xf numFmtId="0" fontId="102" fillId="34" borderId="58" xfId="49" applyFont="1" applyFill="1" applyBorder="1" applyAlignment="1" applyProtection="1">
      <alignment horizontal="left" vertical="center" wrapText="1" indent="1"/>
      <protection/>
    </xf>
    <xf numFmtId="0" fontId="102" fillId="34" borderId="69" xfId="49" applyFont="1" applyFill="1" applyBorder="1" applyAlignment="1" applyProtection="1">
      <alignment horizontal="left" vertical="center" wrapText="1" indent="1"/>
      <protection/>
    </xf>
    <xf numFmtId="0" fontId="12" fillId="33" borderId="135" xfId="49" applyFont="1" applyFill="1" applyBorder="1" applyAlignment="1" applyProtection="1">
      <alignment horizontal="center" vertical="center"/>
      <protection/>
    </xf>
    <xf numFmtId="0" fontId="12" fillId="33" borderId="136" xfId="49" applyFont="1" applyFill="1" applyBorder="1" applyAlignment="1" applyProtection="1">
      <alignment horizontal="center" vertical="center"/>
      <protection/>
    </xf>
    <xf numFmtId="0" fontId="12" fillId="33" borderId="137" xfId="49" applyFont="1" applyFill="1" applyBorder="1" applyAlignment="1" applyProtection="1">
      <alignment horizontal="center" vertical="center"/>
      <protection/>
    </xf>
    <xf numFmtId="0" fontId="12" fillId="0" borderId="13" xfId="49" applyFont="1" applyBorder="1" applyAlignment="1" applyProtection="1">
      <alignment horizontal="center" vertical="center"/>
      <protection/>
    </xf>
    <xf numFmtId="0" fontId="12" fillId="0" borderId="69" xfId="49" applyFont="1" applyBorder="1" applyAlignment="1" applyProtection="1">
      <alignment horizontal="center" vertical="center"/>
      <protection/>
    </xf>
    <xf numFmtId="0" fontId="101" fillId="34" borderId="27" xfId="50" applyFont="1" applyFill="1" applyBorder="1" applyAlignment="1" applyProtection="1" quotePrefix="1">
      <alignment horizontal="center" vertical="center" wrapText="1"/>
      <protection/>
    </xf>
    <xf numFmtId="0" fontId="101" fillId="34" borderId="124" xfId="50" applyFont="1" applyFill="1" applyBorder="1" applyAlignment="1" applyProtection="1">
      <alignment horizontal="center" vertical="center" wrapText="1"/>
      <protection/>
    </xf>
    <xf numFmtId="0" fontId="12" fillId="33" borderId="132" xfId="49" applyFont="1" applyFill="1" applyBorder="1" applyAlignment="1" applyProtection="1">
      <alignment horizontal="center" vertical="center" wrapText="1"/>
      <protection/>
    </xf>
    <xf numFmtId="0" fontId="12" fillId="33" borderId="133" xfId="49" applyFont="1" applyFill="1" applyBorder="1" applyAlignment="1" applyProtection="1">
      <alignment horizontal="center" vertical="center" wrapText="1"/>
      <protection/>
    </xf>
    <xf numFmtId="0" fontId="12" fillId="33" borderId="134" xfId="49" applyFont="1" applyFill="1" applyBorder="1" applyAlignment="1" applyProtection="1">
      <alignment horizontal="center" vertical="center" wrapText="1"/>
      <protection/>
    </xf>
    <xf numFmtId="0" fontId="12" fillId="33" borderId="129" xfId="49" applyFont="1" applyFill="1" applyBorder="1" applyAlignment="1" applyProtection="1">
      <alignment horizontal="center" vertical="center"/>
      <protection/>
    </xf>
    <xf numFmtId="0" fontId="12" fillId="33" borderId="138" xfId="49" applyFont="1" applyFill="1" applyBorder="1" applyAlignment="1" applyProtection="1">
      <alignment horizontal="center" vertical="center"/>
      <protection/>
    </xf>
    <xf numFmtId="0" fontId="12" fillId="33" borderId="130" xfId="49" applyFont="1" applyFill="1" applyBorder="1" applyAlignment="1" applyProtection="1">
      <alignment horizontal="center" vertical="center"/>
      <protection/>
    </xf>
    <xf numFmtId="0" fontId="120" fillId="34" borderId="52" xfId="49" applyFont="1" applyFill="1" applyBorder="1" applyAlignment="1" applyProtection="1">
      <alignment horizontal="center" vertical="center" wrapText="1"/>
      <protection/>
    </xf>
    <xf numFmtId="0" fontId="120" fillId="34" borderId="0" xfId="49" applyFont="1" applyFill="1" applyBorder="1" applyAlignment="1" applyProtection="1">
      <alignment horizontal="center" vertical="center" wrapText="1"/>
      <protection/>
    </xf>
    <xf numFmtId="0" fontId="101" fillId="34" borderId="46" xfId="49" applyFont="1" applyFill="1" applyBorder="1" applyAlignment="1" applyProtection="1">
      <alignment horizontal="center" vertical="center" wrapText="1"/>
      <protection/>
    </xf>
    <xf numFmtId="0" fontId="101" fillId="34" borderId="53" xfId="49" applyFont="1" applyFill="1" applyBorder="1" applyAlignment="1" applyProtection="1">
      <alignment horizontal="center" vertical="center" wrapText="1"/>
      <protection/>
    </xf>
    <xf numFmtId="0" fontId="101" fillId="34" borderId="71" xfId="49" applyFont="1" applyFill="1" applyBorder="1" applyAlignment="1" applyProtection="1">
      <alignment horizontal="center" vertical="center" wrapText="1"/>
      <protection/>
    </xf>
    <xf numFmtId="0" fontId="101" fillId="34" borderId="23" xfId="49" applyFont="1" applyFill="1" applyBorder="1" applyAlignment="1" applyProtection="1">
      <alignment horizontal="center" vertical="center" wrapText="1"/>
      <protection/>
    </xf>
    <xf numFmtId="0" fontId="101" fillId="34" borderId="123" xfId="49" applyFont="1" applyFill="1" applyBorder="1" applyAlignment="1" applyProtection="1">
      <alignment horizontal="center" vertical="center" wrapText="1"/>
      <protection/>
    </xf>
    <xf numFmtId="0" fontId="101" fillId="34" borderId="76" xfId="49" applyFont="1" applyFill="1" applyBorder="1" applyAlignment="1" applyProtection="1">
      <alignment horizontal="center" vertical="center" wrapText="1"/>
      <protection/>
    </xf>
    <xf numFmtId="0" fontId="101" fillId="34" borderId="58" xfId="49" applyFont="1" applyFill="1" applyBorder="1" applyAlignment="1" applyProtection="1">
      <alignment horizontal="left" vertical="center" wrapText="1" indent="1"/>
      <protection/>
    </xf>
    <xf numFmtId="0" fontId="101" fillId="34" borderId="69" xfId="49" applyFont="1" applyFill="1" applyBorder="1" applyAlignment="1" applyProtection="1">
      <alignment horizontal="left" vertical="center" wrapText="1" indent="1"/>
      <protection/>
    </xf>
    <xf numFmtId="0" fontId="7" fillId="33" borderId="0" xfId="55" applyFont="1" applyFill="1" applyAlignment="1" applyProtection="1">
      <alignment horizontal="center" vertical="center" wrapText="1"/>
      <protection/>
    </xf>
    <xf numFmtId="0" fontId="9" fillId="0" borderId="0" xfId="50" applyFont="1" applyAlignment="1" applyProtection="1">
      <alignment horizontal="center" vertical="center"/>
      <protection/>
    </xf>
    <xf numFmtId="0" fontId="27" fillId="0" borderId="0" xfId="49" applyFont="1" applyAlignment="1" applyProtection="1">
      <alignment horizontal="center" vertical="center"/>
      <protection/>
    </xf>
    <xf numFmtId="0" fontId="101" fillId="34" borderId="27" xfId="49" applyFont="1" applyFill="1" applyBorder="1" applyAlignment="1" applyProtection="1" quotePrefix="1">
      <alignment horizontal="center" vertical="center" wrapText="1"/>
      <protection/>
    </xf>
    <xf numFmtId="0" fontId="101" fillId="34" borderId="124" xfId="49" applyFont="1" applyFill="1" applyBorder="1" applyAlignment="1" applyProtection="1">
      <alignment horizontal="center" vertical="center" wrapText="1"/>
      <protection/>
    </xf>
    <xf numFmtId="0" fontId="101" fillId="35" borderId="27" xfId="57" applyFont="1" applyFill="1" applyBorder="1" applyAlignment="1" applyProtection="1">
      <alignment horizontal="center" vertical="center" wrapText="1"/>
      <protection/>
    </xf>
    <xf numFmtId="0" fontId="101" fillId="35" borderId="124" xfId="57" applyFont="1" applyFill="1" applyBorder="1" applyAlignment="1" applyProtection="1">
      <alignment horizontal="center" vertical="center" wrapText="1"/>
      <protection/>
    </xf>
    <xf numFmtId="0" fontId="101" fillId="35" borderId="122" xfId="57" applyFont="1" applyFill="1" applyBorder="1" applyAlignment="1" applyProtection="1">
      <alignment horizontal="center" vertical="center" wrapText="1"/>
      <protection/>
    </xf>
    <xf numFmtId="0" fontId="101" fillId="40" borderId="29" xfId="56" applyFont="1" applyFill="1" applyBorder="1" applyAlignment="1" applyProtection="1" quotePrefix="1">
      <alignment horizontal="center" vertical="center" wrapText="1"/>
      <protection/>
    </xf>
    <xf numFmtId="0" fontId="101" fillId="40" borderId="24" xfId="56" applyFont="1" applyFill="1" applyBorder="1" applyAlignment="1" applyProtection="1" quotePrefix="1">
      <alignment horizontal="center" vertical="center" wrapText="1"/>
      <protection/>
    </xf>
    <xf numFmtId="0" fontId="101" fillId="40" borderId="21" xfId="0" applyFont="1" applyFill="1" applyBorder="1" applyAlignment="1" applyProtection="1">
      <alignment horizontal="center" vertical="center" wrapText="1"/>
      <protection/>
    </xf>
    <xf numFmtId="0" fontId="101" fillId="40" borderId="139" xfId="0" applyFont="1" applyFill="1" applyBorder="1" applyAlignment="1" applyProtection="1">
      <alignment horizontal="center" vertical="center" wrapText="1"/>
      <protection/>
    </xf>
    <xf numFmtId="0" fontId="101" fillId="40" borderId="125" xfId="0" applyFont="1" applyFill="1" applyBorder="1" applyAlignment="1" applyProtection="1">
      <alignment horizontal="center" vertical="center" wrapText="1"/>
      <protection/>
    </xf>
    <xf numFmtId="0" fontId="101" fillId="40" borderId="123" xfId="0" applyFont="1" applyFill="1" applyBorder="1" applyAlignment="1" applyProtection="1">
      <alignment horizontal="center" vertical="center" wrapText="1"/>
      <protection/>
    </xf>
    <xf numFmtId="0" fontId="101" fillId="40" borderId="43" xfId="0" applyFont="1" applyFill="1" applyBorder="1" applyAlignment="1" applyProtection="1">
      <alignment horizontal="center" vertical="center" wrapText="1"/>
      <protection/>
    </xf>
    <xf numFmtId="0" fontId="101" fillId="35" borderId="46" xfId="57" applyFont="1" applyFill="1" applyBorder="1" applyAlignment="1" applyProtection="1">
      <alignment horizontal="center" vertical="center" wrapText="1"/>
      <protection/>
    </xf>
    <xf numFmtId="0" fontId="101" fillId="35" borderId="58" xfId="57" applyFont="1" applyFill="1" applyBorder="1" applyAlignment="1" applyProtection="1">
      <alignment horizontal="center" vertical="center" wrapText="1"/>
      <protection/>
    </xf>
    <xf numFmtId="0" fontId="27" fillId="0" borderId="0" xfId="0" applyFont="1" applyAlignment="1" applyProtection="1">
      <alignment horizontal="center"/>
      <protection/>
    </xf>
    <xf numFmtId="14" fontId="101" fillId="35" borderId="27" xfId="57" applyNumberFormat="1" applyFont="1" applyFill="1" applyBorder="1" applyAlignment="1" applyProtection="1">
      <alignment horizontal="center" vertical="center" wrapText="1"/>
      <protection/>
    </xf>
    <xf numFmtId="14" fontId="101" fillId="35" borderId="122" xfId="57" applyNumberFormat="1" applyFont="1" applyFill="1" applyBorder="1" applyAlignment="1" applyProtection="1">
      <alignment horizontal="center" vertical="center" wrapText="1"/>
      <protection/>
    </xf>
    <xf numFmtId="0" fontId="101" fillId="35" borderId="27" xfId="0" applyFont="1" applyFill="1" applyBorder="1" applyAlignment="1" applyProtection="1">
      <alignment horizontal="center"/>
      <protection/>
    </xf>
    <xf numFmtId="0" fontId="101" fillId="35" borderId="124" xfId="0" applyFont="1" applyFill="1" applyBorder="1" applyAlignment="1" applyProtection="1">
      <alignment horizontal="center"/>
      <protection/>
    </xf>
    <xf numFmtId="0" fontId="101" fillId="35" borderId="122" xfId="0" applyFont="1" applyFill="1" applyBorder="1" applyAlignment="1" applyProtection="1">
      <alignment horizontal="center"/>
      <protection/>
    </xf>
    <xf numFmtId="164" fontId="100" fillId="35" borderId="27" xfId="46" applyNumberFormat="1" applyFont="1" applyFill="1" applyBorder="1" applyAlignment="1" applyProtection="1">
      <alignment horizontal="center" vertical="center" wrapText="1"/>
      <protection/>
    </xf>
    <xf numFmtId="164" fontId="100" fillId="35" borderId="124" xfId="46" applyNumberFormat="1" applyFont="1" applyFill="1" applyBorder="1" applyAlignment="1" applyProtection="1">
      <alignment horizontal="center" vertical="center" wrapText="1"/>
      <protection/>
    </xf>
    <xf numFmtId="164" fontId="100" fillId="35" borderId="122" xfId="46" applyNumberFormat="1" applyFont="1" applyFill="1" applyBorder="1" applyAlignment="1" applyProtection="1">
      <alignment horizontal="center" vertical="center" wrapText="1"/>
      <protection/>
    </xf>
    <xf numFmtId="0" fontId="101" fillId="34" borderId="46" xfId="47" applyFont="1" applyFill="1" applyBorder="1" applyAlignment="1" applyProtection="1">
      <alignment horizontal="center" vertical="center" wrapText="1"/>
      <protection/>
    </xf>
    <xf numFmtId="0" fontId="101" fillId="34" borderId="58" xfId="47" applyFont="1" applyFill="1" applyBorder="1" applyAlignment="1" applyProtection="1">
      <alignment horizontal="center" vertical="center" wrapText="1"/>
      <protection/>
    </xf>
    <xf numFmtId="0" fontId="101" fillId="34" borderId="70" xfId="47" applyFont="1" applyFill="1" applyBorder="1" applyAlignment="1" applyProtection="1">
      <alignment horizontal="center" vertical="center" wrapText="1"/>
      <protection/>
    </xf>
    <xf numFmtId="0" fontId="101" fillId="34" borderId="64" xfId="47" applyFont="1" applyFill="1" applyBorder="1" applyAlignment="1" applyProtection="1">
      <alignment horizontal="center" vertical="center" wrapText="1"/>
      <protection/>
    </xf>
    <xf numFmtId="0" fontId="101" fillId="34" borderId="70" xfId="55" applyFont="1" applyFill="1" applyBorder="1" applyAlignment="1" applyProtection="1">
      <alignment horizontal="center" vertical="center" wrapText="1"/>
      <protection/>
    </xf>
    <xf numFmtId="0" fontId="101" fillId="34" borderId="64" xfId="55" applyFont="1" applyFill="1" applyBorder="1" applyAlignment="1" applyProtection="1">
      <alignment horizontal="center" vertical="center" wrapText="1"/>
      <protection/>
    </xf>
    <xf numFmtId="0" fontId="101" fillId="34" borderId="29" xfId="47" applyFont="1" applyFill="1" applyBorder="1" applyAlignment="1" applyProtection="1">
      <alignment horizontal="center" vertical="center" wrapText="1"/>
      <protection/>
    </xf>
    <xf numFmtId="0" fontId="101" fillId="34" borderId="24" xfId="47" applyFont="1" applyFill="1" applyBorder="1" applyAlignment="1" applyProtection="1">
      <alignment horizontal="center" vertical="center" wrapText="1"/>
      <protection/>
    </xf>
    <xf numFmtId="0" fontId="104" fillId="33" borderId="47" xfId="55" applyFont="1" applyFill="1" applyBorder="1" applyAlignment="1" applyProtection="1">
      <alignment horizontal="center" vertical="center" wrapText="1"/>
      <protection/>
    </xf>
    <xf numFmtId="0" fontId="104" fillId="33" borderId="44" xfId="55" applyFont="1" applyFill="1" applyBorder="1" applyAlignment="1" applyProtection="1">
      <alignment horizontal="center" vertical="center" wrapText="1"/>
      <protection/>
    </xf>
    <xf numFmtId="0" fontId="104" fillId="33" borderId="25" xfId="55" applyFont="1" applyFill="1" applyBorder="1" applyAlignment="1" applyProtection="1">
      <alignment horizontal="center" vertical="center" wrapText="1"/>
      <protection/>
    </xf>
    <xf numFmtId="164" fontId="100" fillId="35" borderId="27" xfId="46" applyNumberFormat="1" applyFont="1" applyFill="1" applyBorder="1" applyAlignment="1" applyProtection="1">
      <alignment horizontal="right" vertical="center" wrapText="1"/>
      <protection/>
    </xf>
    <xf numFmtId="164" fontId="100" fillId="35" borderId="124" xfId="46" applyNumberFormat="1" applyFont="1" applyFill="1" applyBorder="1" applyAlignment="1" applyProtection="1">
      <alignment horizontal="right" vertical="center" wrapText="1"/>
      <protection/>
    </xf>
    <xf numFmtId="0" fontId="101" fillId="34" borderId="67" xfId="47" applyFont="1" applyFill="1" applyBorder="1" applyAlignment="1" applyProtection="1">
      <alignment horizontal="center" vertical="center" wrapText="1"/>
      <protection/>
    </xf>
    <xf numFmtId="0" fontId="101" fillId="34" borderId="59" xfId="47" applyFont="1" applyFill="1" applyBorder="1" applyAlignment="1" applyProtection="1">
      <alignment horizontal="center" vertical="center" wrapText="1"/>
      <protection/>
    </xf>
    <xf numFmtId="0" fontId="101" fillId="34" borderId="67" xfId="55" applyFont="1" applyFill="1" applyBorder="1" applyAlignment="1" applyProtection="1">
      <alignment horizontal="center" vertical="center" wrapText="1"/>
      <protection/>
    </xf>
    <xf numFmtId="0" fontId="101" fillId="34" borderId="59" xfId="55" applyFont="1" applyFill="1" applyBorder="1" applyAlignment="1" applyProtection="1">
      <alignment horizontal="center" vertical="center" wrapText="1"/>
      <protection/>
    </xf>
    <xf numFmtId="0" fontId="101" fillId="34" borderId="53" xfId="55" applyFont="1" applyFill="1" applyBorder="1" applyAlignment="1" applyProtection="1">
      <alignment horizontal="center" vertical="center" wrapText="1"/>
      <protection/>
    </xf>
    <xf numFmtId="0" fontId="101" fillId="34" borderId="69" xfId="55" applyFont="1" applyFill="1" applyBorder="1" applyAlignment="1" applyProtection="1">
      <alignment horizontal="center" vertical="center" wrapText="1"/>
      <protection/>
    </xf>
    <xf numFmtId="0" fontId="106" fillId="0" borderId="0" xfId="50" applyFont="1" applyAlignment="1" applyProtection="1">
      <alignment horizontal="center" vertical="center" wrapText="1"/>
      <protection/>
    </xf>
    <xf numFmtId="0" fontId="109" fillId="0" borderId="0" xfId="50" applyFont="1" applyAlignment="1" applyProtection="1">
      <alignment horizontal="center" vertical="center" wrapText="1"/>
      <protection/>
    </xf>
    <xf numFmtId="0" fontId="101" fillId="34" borderId="53" xfId="47" applyFont="1" applyFill="1" applyBorder="1" applyAlignment="1" applyProtection="1">
      <alignment horizontal="center" vertical="center" wrapText="1"/>
      <protection/>
    </xf>
    <xf numFmtId="0" fontId="101" fillId="34" borderId="47" xfId="47" applyFont="1" applyFill="1" applyBorder="1" applyAlignment="1" applyProtection="1">
      <alignment horizontal="center" vertical="center" wrapText="1"/>
      <protection/>
    </xf>
    <xf numFmtId="0" fontId="101" fillId="34" borderId="25" xfId="47" applyFont="1" applyFill="1" applyBorder="1" applyAlignment="1" applyProtection="1">
      <alignment horizontal="center" vertical="center" wrapText="1"/>
      <protection/>
    </xf>
    <xf numFmtId="0" fontId="101" fillId="34" borderId="71" xfId="55" applyFont="1" applyFill="1" applyBorder="1" applyAlignment="1" applyProtection="1">
      <alignment horizontal="center" vertical="center"/>
      <protection/>
    </xf>
    <xf numFmtId="0" fontId="101" fillId="34" borderId="29" xfId="55" applyFont="1" applyFill="1" applyBorder="1" applyAlignment="1" applyProtection="1">
      <alignment horizontal="center" vertical="center"/>
      <protection/>
    </xf>
    <xf numFmtId="0" fontId="101" fillId="34" borderId="47" xfId="55" applyFont="1" applyFill="1" applyBorder="1" applyAlignment="1" applyProtection="1">
      <alignment horizontal="center" vertical="center" wrapText="1"/>
      <protection/>
    </xf>
    <xf numFmtId="0" fontId="101" fillId="34" borderId="25" xfId="55" applyFont="1" applyFill="1" applyBorder="1" applyAlignment="1" applyProtection="1">
      <alignment horizontal="center" vertical="center" wrapText="1"/>
      <protection/>
    </xf>
    <xf numFmtId="3" fontId="25" fillId="33" borderId="47" xfId="0" applyNumberFormat="1" applyFont="1" applyFill="1" applyBorder="1" applyAlignment="1" applyProtection="1">
      <alignment horizontal="center" vertical="center" wrapText="1"/>
      <protection/>
    </xf>
    <xf numFmtId="3" fontId="25" fillId="33" borderId="44" xfId="0" applyNumberFormat="1" applyFont="1" applyFill="1" applyBorder="1" applyAlignment="1" applyProtection="1">
      <alignment horizontal="center" vertical="center" wrapText="1"/>
      <protection/>
    </xf>
    <xf numFmtId="3" fontId="25" fillId="33" borderId="25" xfId="0" applyNumberFormat="1" applyFont="1" applyFill="1" applyBorder="1" applyAlignment="1" applyProtection="1">
      <alignment horizontal="center" vertical="center" wrapText="1"/>
      <protection/>
    </xf>
    <xf numFmtId="3" fontId="13" fillId="33" borderId="0" xfId="50" applyNumberFormat="1" applyFont="1" applyFill="1" applyBorder="1" applyAlignment="1" applyProtection="1">
      <alignment horizontal="left" vertical="top" wrapText="1"/>
      <protection/>
    </xf>
    <xf numFmtId="3" fontId="13" fillId="33" borderId="0" xfId="50" applyNumberFormat="1" applyFont="1" applyFill="1" applyBorder="1" applyAlignment="1" applyProtection="1">
      <alignment horizontal="left" vertical="center" wrapText="1"/>
      <protection/>
    </xf>
    <xf numFmtId="2" fontId="102" fillId="35" borderId="95" xfId="0" applyNumberFormat="1" applyFont="1" applyFill="1" applyBorder="1" applyAlignment="1" applyProtection="1">
      <alignment horizontal="center" vertical="center" wrapText="1"/>
      <protection/>
    </xf>
    <xf numFmtId="0" fontId="23" fillId="35" borderId="64" xfId="0" applyFont="1" applyFill="1" applyBorder="1" applyAlignment="1" applyProtection="1">
      <alignment horizontal="center" vertical="center" wrapText="1"/>
      <protection/>
    </xf>
    <xf numFmtId="2" fontId="102" fillId="35" borderId="78" xfId="0" applyNumberFormat="1" applyFont="1" applyFill="1" applyBorder="1" applyAlignment="1" applyProtection="1">
      <alignment horizontal="center" vertical="center" wrapText="1"/>
      <protection/>
    </xf>
    <xf numFmtId="0" fontId="23" fillId="35" borderId="59" xfId="0" applyFont="1" applyFill="1" applyBorder="1" applyAlignment="1" applyProtection="1">
      <alignment horizontal="center" vertical="center" wrapText="1"/>
      <protection/>
    </xf>
    <xf numFmtId="0" fontId="102" fillId="35" borderId="140" xfId="0" applyFont="1" applyFill="1" applyBorder="1" applyAlignment="1" applyProtection="1">
      <alignment horizontal="center" vertical="center" wrapText="1"/>
      <protection/>
    </xf>
    <xf numFmtId="0" fontId="102" fillId="35" borderId="23" xfId="0" applyFont="1" applyFill="1" applyBorder="1" applyAlignment="1" applyProtection="1">
      <alignment horizontal="center" vertical="center" wrapText="1"/>
      <protection/>
    </xf>
    <xf numFmtId="0" fontId="102" fillId="35" borderId="35" xfId="0" applyFont="1" applyFill="1" applyBorder="1" applyAlignment="1" applyProtection="1">
      <alignment horizontal="center" vertical="center" wrapText="1"/>
      <protection/>
    </xf>
    <xf numFmtId="0" fontId="102" fillId="35" borderId="24" xfId="0" applyFont="1" applyFill="1" applyBorder="1" applyAlignment="1" applyProtection="1">
      <alignment horizontal="center" vertical="center" wrapText="1"/>
      <protection/>
    </xf>
    <xf numFmtId="0" fontId="101" fillId="35" borderId="46" xfId="0" applyFont="1" applyFill="1" applyBorder="1" applyAlignment="1" applyProtection="1">
      <alignment horizontal="center" vertical="center" wrapText="1"/>
      <protection/>
    </xf>
    <xf numFmtId="0" fontId="101" fillId="35" borderId="54" xfId="0" applyFont="1" applyFill="1" applyBorder="1" applyAlignment="1" applyProtection="1">
      <alignment horizontal="center" vertical="center" wrapText="1"/>
      <protection/>
    </xf>
    <xf numFmtId="0" fontId="101" fillId="35" borderId="58" xfId="0" applyFont="1" applyFill="1" applyBorder="1" applyAlignment="1" applyProtection="1">
      <alignment horizontal="center" vertical="center" wrapText="1"/>
      <protection/>
    </xf>
    <xf numFmtId="0" fontId="23" fillId="35" borderId="54" xfId="0" applyFont="1" applyFill="1" applyBorder="1" applyAlignment="1" applyProtection="1">
      <alignment wrapText="1"/>
      <protection/>
    </xf>
    <xf numFmtId="0" fontId="23" fillId="35" borderId="58" xfId="0" applyFont="1" applyFill="1" applyBorder="1" applyAlignment="1" applyProtection="1">
      <alignment wrapText="1"/>
      <protection/>
    </xf>
    <xf numFmtId="0" fontId="101" fillId="35" borderId="47" xfId="0" applyFont="1" applyFill="1" applyBorder="1" applyAlignment="1" applyProtection="1">
      <alignment horizontal="center" vertical="center" wrapText="1"/>
      <protection/>
    </xf>
    <xf numFmtId="0" fontId="23" fillId="35" borderId="44" xfId="0" applyFont="1" applyFill="1" applyBorder="1" applyAlignment="1" applyProtection="1">
      <alignment wrapText="1"/>
      <protection/>
    </xf>
    <xf numFmtId="0" fontId="23" fillId="35" borderId="25" xfId="0" applyFont="1" applyFill="1" applyBorder="1" applyAlignment="1" applyProtection="1">
      <alignment wrapText="1"/>
      <protection/>
    </xf>
    <xf numFmtId="0" fontId="101" fillId="35" borderId="53" xfId="0" applyFont="1" applyFill="1" applyBorder="1" applyAlignment="1" applyProtection="1">
      <alignment horizontal="center" vertical="center" wrapText="1"/>
      <protection/>
    </xf>
    <xf numFmtId="0" fontId="101" fillId="35" borderId="42" xfId="0" applyFont="1" applyFill="1" applyBorder="1" applyAlignment="1" applyProtection="1">
      <alignment horizontal="center" vertical="center" wrapText="1"/>
      <protection/>
    </xf>
    <xf numFmtId="0" fontId="101" fillId="35" borderId="57" xfId="0" applyFont="1" applyFill="1" applyBorder="1" applyAlignment="1" applyProtection="1">
      <alignment horizontal="center" vertical="center" wrapText="1"/>
      <protection/>
    </xf>
    <xf numFmtId="0" fontId="101" fillId="35" borderId="29" xfId="0" applyFont="1" applyFill="1" applyBorder="1" applyAlignment="1" applyProtection="1">
      <alignment horizontal="center" vertical="center" wrapText="1"/>
      <protection/>
    </xf>
    <xf numFmtId="0" fontId="101" fillId="35" borderId="40" xfId="0" applyFont="1" applyFill="1" applyBorder="1" applyAlignment="1" applyProtection="1">
      <alignment horizontal="center" vertical="center" wrapText="1"/>
      <protection/>
    </xf>
    <xf numFmtId="0" fontId="101" fillId="35" borderId="24" xfId="0" applyFont="1" applyFill="1" applyBorder="1" applyAlignment="1" applyProtection="1">
      <alignment horizontal="center" vertical="center" wrapText="1"/>
      <protection/>
    </xf>
    <xf numFmtId="0" fontId="121" fillId="35" borderId="27" xfId="0" applyFont="1" applyFill="1" applyBorder="1" applyAlignment="1" applyProtection="1">
      <alignment horizontal="center" vertical="center" wrapText="1"/>
      <protection/>
    </xf>
    <xf numFmtId="0" fontId="121" fillId="35" borderId="124" xfId="0" applyFont="1" applyFill="1" applyBorder="1" applyAlignment="1" applyProtection="1">
      <alignment horizontal="center" vertical="center" wrapText="1"/>
      <protection/>
    </xf>
    <xf numFmtId="0" fontId="121" fillId="35" borderId="122" xfId="0" applyFont="1" applyFill="1" applyBorder="1" applyAlignment="1" applyProtection="1">
      <alignment horizontal="center" vertical="center" wrapText="1"/>
      <protection/>
    </xf>
    <xf numFmtId="0" fontId="101" fillId="35" borderId="55" xfId="0" applyFont="1" applyFill="1" applyBorder="1" applyAlignment="1" applyProtection="1">
      <alignment horizontal="center" vertical="center" wrapText="1"/>
      <protection/>
    </xf>
    <xf numFmtId="0" fontId="101" fillId="35" borderId="69"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27" fillId="0" borderId="13" xfId="0" applyFont="1" applyBorder="1" applyAlignment="1" applyProtection="1">
      <alignment horizontal="center" vertical="center"/>
      <protection/>
    </xf>
    <xf numFmtId="0" fontId="12" fillId="33" borderId="0" xfId="48" applyFont="1" applyFill="1" applyBorder="1" applyAlignment="1" applyProtection="1">
      <alignment horizontal="left" vertical="center" wrapText="1"/>
      <protection/>
    </xf>
    <xf numFmtId="0" fontId="101" fillId="40" borderId="78" xfId="48" applyFont="1" applyFill="1" applyBorder="1" applyAlignment="1" applyProtection="1">
      <alignment horizontal="center" vertical="center" wrapText="1"/>
      <protection/>
    </xf>
    <xf numFmtId="0" fontId="101" fillId="40" borderId="59" xfId="48" applyFont="1" applyFill="1" applyBorder="1" applyAlignment="1" applyProtection="1">
      <alignment horizontal="center" vertical="center" wrapText="1"/>
      <protection/>
    </xf>
    <xf numFmtId="0" fontId="101" fillId="40" borderId="95" xfId="48" applyFont="1" applyFill="1" applyBorder="1" applyAlignment="1" applyProtection="1">
      <alignment horizontal="center" vertical="center" wrapText="1"/>
      <protection/>
    </xf>
    <xf numFmtId="0" fontId="101" fillId="40" borderId="141" xfId="48" applyFont="1" applyFill="1" applyBorder="1" applyAlignment="1" applyProtection="1">
      <alignment horizontal="center" vertical="center" wrapText="1"/>
      <protection/>
    </xf>
    <xf numFmtId="0" fontId="101" fillId="40" borderId="140" xfId="48" applyFont="1" applyFill="1" applyBorder="1" applyAlignment="1" applyProtection="1">
      <alignment horizontal="center" vertical="center" wrapText="1"/>
      <protection/>
    </xf>
    <xf numFmtId="0" fontId="101" fillId="40" borderId="23" xfId="48" applyFont="1" applyFill="1" applyBorder="1" applyAlignment="1" applyProtection="1">
      <alignment horizontal="center" vertical="center" wrapText="1"/>
      <protection/>
    </xf>
    <xf numFmtId="0" fontId="101" fillId="40" borderId="35" xfId="48" applyFont="1" applyFill="1" applyBorder="1" applyAlignment="1" applyProtection="1">
      <alignment horizontal="center" vertical="center" wrapText="1"/>
      <protection/>
    </xf>
    <xf numFmtId="0" fontId="101" fillId="40" borderId="24" xfId="48" applyFont="1" applyFill="1" applyBorder="1" applyAlignment="1" applyProtection="1">
      <alignment horizontal="center" vertical="center" wrapText="1"/>
      <protection/>
    </xf>
    <xf numFmtId="0" fontId="118" fillId="40" borderId="54" xfId="48" applyFont="1" applyFill="1" applyBorder="1" applyAlignment="1" applyProtection="1">
      <alignment horizontal="center" vertical="top" wrapText="1"/>
      <protection/>
    </xf>
    <xf numFmtId="0" fontId="101" fillId="40" borderId="58" xfId="48" applyFont="1" applyFill="1" applyBorder="1" applyAlignment="1" applyProtection="1">
      <alignment horizontal="center" vertical="top" wrapText="1"/>
      <protection/>
    </xf>
    <xf numFmtId="0" fontId="101" fillId="40" borderId="46" xfId="48" applyFont="1" applyFill="1" applyBorder="1" applyAlignment="1" applyProtection="1">
      <alignment horizontal="center" vertical="center"/>
      <protection/>
    </xf>
    <xf numFmtId="0" fontId="101" fillId="40" borderId="52" xfId="48" applyFont="1" applyFill="1" applyBorder="1" applyAlignment="1" applyProtection="1">
      <alignment horizontal="center" vertical="center"/>
      <protection/>
    </xf>
    <xf numFmtId="0" fontId="101" fillId="40" borderId="53" xfId="48" applyFont="1" applyFill="1" applyBorder="1" applyAlignment="1" applyProtection="1">
      <alignment horizontal="center" vertical="center"/>
      <protection/>
    </xf>
    <xf numFmtId="0" fontId="101" fillId="40" borderId="66" xfId="48" applyFont="1" applyFill="1" applyBorder="1" applyAlignment="1" applyProtection="1">
      <alignment horizontal="left" vertical="center" wrapText="1" indent="1"/>
      <protection/>
    </xf>
    <xf numFmtId="0" fontId="101" fillId="40" borderId="76" xfId="48" applyFont="1" applyFill="1" applyBorder="1" applyAlignment="1" applyProtection="1">
      <alignment horizontal="left" vertical="center" wrapText="1" indent="1"/>
      <protection/>
    </xf>
    <xf numFmtId="0" fontId="101" fillId="40" borderId="47" xfId="48" applyFont="1" applyFill="1" applyBorder="1" applyAlignment="1" applyProtection="1">
      <alignment horizontal="center" vertical="center" wrapText="1"/>
      <protection/>
    </xf>
    <xf numFmtId="0" fontId="101" fillId="40" borderId="44" xfId="48" applyFont="1" applyFill="1" applyBorder="1" applyAlignment="1" applyProtection="1">
      <alignment horizontal="center" vertical="center" wrapText="1"/>
      <protection/>
    </xf>
    <xf numFmtId="0" fontId="101" fillId="40" borderId="25" xfId="48" applyFont="1" applyFill="1" applyBorder="1" applyAlignment="1" applyProtection="1">
      <alignment horizontal="center" vertical="center" wrapText="1"/>
      <protection/>
    </xf>
    <xf numFmtId="0" fontId="101" fillId="34" borderId="27" xfId="48" applyFont="1" applyFill="1" applyBorder="1" applyAlignment="1" applyProtection="1">
      <alignment horizontal="center" vertical="center"/>
      <protection/>
    </xf>
    <xf numFmtId="0" fontId="101" fillId="34" borderId="124" xfId="48" applyFont="1" applyFill="1" applyBorder="1" applyAlignment="1" applyProtection="1">
      <alignment horizontal="center" vertical="center"/>
      <protection/>
    </xf>
    <xf numFmtId="0" fontId="101" fillId="34" borderId="122" xfId="48" applyFont="1" applyFill="1" applyBorder="1" applyAlignment="1" applyProtection="1">
      <alignment horizontal="center" vertical="center"/>
      <protection/>
    </xf>
    <xf numFmtId="0" fontId="7" fillId="42" borderId="0" xfId="0" applyFont="1" applyFill="1" applyAlignment="1" applyProtection="1">
      <alignment horizontal="center" vertical="center"/>
      <protection/>
    </xf>
    <xf numFmtId="0" fontId="106" fillId="42" borderId="0" xfId="0" applyFont="1" applyFill="1" applyAlignment="1" applyProtection="1">
      <alignment horizontal="center" vertical="center" wrapText="1"/>
      <protection/>
    </xf>
    <xf numFmtId="0" fontId="27" fillId="42" borderId="0" xfId="0" applyFont="1" applyFill="1" applyAlignment="1" applyProtection="1">
      <alignment horizontal="center" vertical="center"/>
      <protection/>
    </xf>
    <xf numFmtId="0" fontId="118" fillId="40" borderId="54" xfId="47" applyFont="1" applyFill="1" applyBorder="1" applyAlignment="1" applyProtection="1">
      <alignment horizontal="center" vertical="top" wrapText="1"/>
      <protection/>
    </xf>
    <xf numFmtId="0" fontId="118" fillId="40" borderId="58" xfId="47" applyFont="1" applyFill="1" applyBorder="1" applyAlignment="1" applyProtection="1">
      <alignment horizontal="center" vertical="top" wrapText="1"/>
      <protection/>
    </xf>
    <xf numFmtId="0" fontId="101" fillId="40" borderId="35" xfId="47" applyFont="1" applyFill="1" applyBorder="1" applyAlignment="1" applyProtection="1">
      <alignment horizontal="center" vertical="center" wrapText="1"/>
      <protection/>
    </xf>
    <xf numFmtId="0" fontId="101" fillId="40" borderId="40" xfId="47" applyFont="1" applyFill="1" applyBorder="1" applyAlignment="1" applyProtection="1">
      <alignment horizontal="center" vertical="center" wrapText="1"/>
      <protection/>
    </xf>
    <xf numFmtId="0" fontId="102" fillId="40" borderId="24" xfId="47" applyFont="1" applyFill="1" applyBorder="1" applyAlignment="1" applyProtection="1">
      <alignment horizontal="center" vertical="center" wrapText="1"/>
      <protection/>
    </xf>
    <xf numFmtId="0" fontId="101" fillId="34" borderId="55" xfId="47" applyFont="1" applyFill="1" applyBorder="1" applyAlignment="1" applyProtection="1">
      <alignment horizontal="center" vertical="center" wrapText="1"/>
      <protection/>
    </xf>
    <xf numFmtId="0" fontId="101" fillId="34" borderId="69" xfId="47" applyFont="1" applyFill="1" applyBorder="1" applyAlignment="1" applyProtection="1">
      <alignment horizontal="center" vertical="center" wrapText="1"/>
      <protection/>
    </xf>
    <xf numFmtId="0" fontId="101" fillId="40" borderId="46" xfId="47" applyFont="1" applyFill="1" applyBorder="1" applyAlignment="1" applyProtection="1">
      <alignment horizontal="left" vertical="center" wrapText="1" indent="2"/>
      <protection/>
    </xf>
    <xf numFmtId="0" fontId="101" fillId="40" borderId="53" xfId="47" applyFont="1" applyFill="1" applyBorder="1" applyAlignment="1" applyProtection="1">
      <alignment horizontal="left" vertical="center" wrapText="1" indent="2"/>
      <protection/>
    </xf>
    <xf numFmtId="0" fontId="101" fillId="40" borderId="46" xfId="48" applyFont="1" applyFill="1" applyBorder="1" applyAlignment="1" applyProtection="1">
      <alignment horizontal="left" vertical="center" wrapText="1" indent="1"/>
      <protection/>
    </xf>
    <xf numFmtId="0" fontId="101" fillId="34" borderId="27" xfId="47" applyFont="1" applyFill="1" applyBorder="1" applyAlignment="1" applyProtection="1">
      <alignment horizontal="center" vertical="center"/>
      <protection/>
    </xf>
    <xf numFmtId="0" fontId="101" fillId="34" borderId="124" xfId="47" applyFont="1" applyFill="1" applyBorder="1" applyAlignment="1" applyProtection="1">
      <alignment horizontal="center" vertical="center"/>
      <protection/>
    </xf>
    <xf numFmtId="0" fontId="101" fillId="34" borderId="122" xfId="47" applyFont="1" applyFill="1" applyBorder="1" applyAlignment="1" applyProtection="1">
      <alignment horizontal="center" vertical="center"/>
      <protection/>
    </xf>
    <xf numFmtId="0" fontId="109" fillId="0" borderId="0" xfId="53" applyFont="1" applyFill="1" applyAlignment="1" applyProtection="1">
      <alignment horizontal="center" wrapText="1"/>
      <protection/>
    </xf>
  </cellXfs>
  <cellStyles count="6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 10" xfId="46"/>
    <cellStyle name="Normal 15 3" xfId="47"/>
    <cellStyle name="Normal 15 4" xfId="48"/>
    <cellStyle name="Normal 16" xfId="49"/>
    <cellStyle name="Normal 2 2 2" xfId="50"/>
    <cellStyle name="Normal 2 3" xfId="51"/>
    <cellStyle name="Normal 3 3" xfId="52"/>
    <cellStyle name="Normal 8 2 6 2" xfId="53"/>
    <cellStyle name="Normal 8 2 6 2 3" xfId="54"/>
    <cellStyle name="Normal 8 2 6 4 2" xfId="55"/>
    <cellStyle name="Normal_17 MKR IM 2 2" xfId="56"/>
    <cellStyle name="Normal_ListMarketRiskParameters" xfId="57"/>
    <cellStyle name="Nota" xfId="58"/>
    <cellStyle name="Output" xfId="59"/>
    <cellStyle name="Percent" xfId="60"/>
    <cellStyle name="Standard 3 2" xfId="61"/>
    <cellStyle name="Testo avviso" xfId="62"/>
    <cellStyle name="Testo descrittivo" xfId="63"/>
    <cellStyle name="Titolo" xfId="64"/>
    <cellStyle name="Titolo 1" xfId="65"/>
    <cellStyle name="Titolo 2" xfId="66"/>
    <cellStyle name="Titolo 3" xfId="67"/>
    <cellStyle name="Titolo 4" xfId="68"/>
    <cellStyle name="Totale" xfId="69"/>
    <cellStyle name="Valore non valido" xfId="70"/>
    <cellStyle name="Valore valido" xfId="71"/>
    <cellStyle name="Currency" xfId="72"/>
    <cellStyle name="Currency [0]"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5029200</xdr:colOff>
      <xdr:row>0</xdr:row>
      <xdr:rowOff>133350</xdr:rowOff>
    </xdr:from>
    <xdr:to>
      <xdr:col>2</xdr:col>
      <xdr:colOff>771525</xdr:colOff>
      <xdr:row>2</xdr:row>
      <xdr:rowOff>9525</xdr:rowOff>
    </xdr:to>
    <xdr:pic>
      <xdr:nvPicPr>
        <xdr:cNvPr id="1" name="Picture 1"/>
        <xdr:cNvPicPr preferRelativeResize="1">
          <a:picLocks noChangeAspect="1"/>
        </xdr:cNvPicPr>
      </xdr:nvPicPr>
      <xdr:blipFill>
        <a:blip r:embed="rId1"/>
        <a:stretch>
          <a:fillRect/>
        </a:stretch>
      </xdr:blipFill>
      <xdr:spPr>
        <a:xfrm>
          <a:off x="5267325" y="133350"/>
          <a:ext cx="1990725"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85725</xdr:rowOff>
    </xdr:from>
    <xdr:to>
      <xdr:col>1</xdr:col>
      <xdr:colOff>1428750</xdr:colOff>
      <xdr:row>1</xdr:row>
      <xdr:rowOff>628650</xdr:rowOff>
    </xdr:to>
    <xdr:pic>
      <xdr:nvPicPr>
        <xdr:cNvPr id="1" name="Picture 1"/>
        <xdr:cNvPicPr preferRelativeResize="1">
          <a:picLocks noChangeAspect="1"/>
        </xdr:cNvPicPr>
      </xdr:nvPicPr>
      <xdr:blipFill>
        <a:blip r:embed="rId1"/>
        <a:stretch>
          <a:fillRect/>
        </a:stretch>
      </xdr:blipFill>
      <xdr:spPr>
        <a:xfrm>
          <a:off x="180975" y="371475"/>
          <a:ext cx="1428750" cy="542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85725</xdr:rowOff>
    </xdr:from>
    <xdr:to>
      <xdr:col>1</xdr:col>
      <xdr:colOff>161925</xdr:colOff>
      <xdr:row>0</xdr:row>
      <xdr:rowOff>619125</xdr:rowOff>
    </xdr:to>
    <xdr:pic>
      <xdr:nvPicPr>
        <xdr:cNvPr id="1" name="Picture 1"/>
        <xdr:cNvPicPr preferRelativeResize="1">
          <a:picLocks noChangeAspect="1"/>
        </xdr:cNvPicPr>
      </xdr:nvPicPr>
      <xdr:blipFill>
        <a:blip r:embed="rId1"/>
        <a:stretch>
          <a:fillRect/>
        </a:stretch>
      </xdr:blipFill>
      <xdr:spPr>
        <a:xfrm>
          <a:off x="266700" y="85725"/>
          <a:ext cx="141922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1600200</xdr:colOff>
      <xdr:row>2</xdr:row>
      <xdr:rowOff>209550</xdr:rowOff>
    </xdr:to>
    <xdr:pic>
      <xdr:nvPicPr>
        <xdr:cNvPr id="1" name="Picture 1"/>
        <xdr:cNvPicPr preferRelativeResize="1">
          <a:picLocks noChangeAspect="1"/>
        </xdr:cNvPicPr>
      </xdr:nvPicPr>
      <xdr:blipFill>
        <a:blip r:embed="rId1"/>
        <a:stretch>
          <a:fillRect/>
        </a:stretch>
      </xdr:blipFill>
      <xdr:spPr>
        <a:xfrm>
          <a:off x="142875" y="180975"/>
          <a:ext cx="1600200" cy="523875"/>
        </a:xfrm>
        <a:prstGeom prst="rect">
          <a:avLst/>
        </a:prstGeom>
        <a:noFill/>
        <a:ln w="9525" cmpd="sng">
          <a:noFill/>
        </a:ln>
      </xdr:spPr>
    </xdr:pic>
    <xdr:clientData/>
  </xdr:twoCellAnchor>
  <xdr:twoCellAnchor editAs="oneCell">
    <xdr:from>
      <xdr:col>1</xdr:col>
      <xdr:colOff>0</xdr:colOff>
      <xdr:row>1</xdr:row>
      <xdr:rowOff>0</xdr:rowOff>
    </xdr:from>
    <xdr:to>
      <xdr:col>1</xdr:col>
      <xdr:colOff>1600200</xdr:colOff>
      <xdr:row>2</xdr:row>
      <xdr:rowOff>209550</xdr:rowOff>
    </xdr:to>
    <xdr:pic>
      <xdr:nvPicPr>
        <xdr:cNvPr id="2" name="Picture 2"/>
        <xdr:cNvPicPr preferRelativeResize="1">
          <a:picLocks noChangeAspect="1"/>
        </xdr:cNvPicPr>
      </xdr:nvPicPr>
      <xdr:blipFill>
        <a:blip r:embed="rId1"/>
        <a:stretch>
          <a:fillRect/>
        </a:stretch>
      </xdr:blipFill>
      <xdr:spPr>
        <a:xfrm>
          <a:off x="142875" y="180975"/>
          <a:ext cx="1600200"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47625</xdr:rowOff>
    </xdr:from>
    <xdr:to>
      <xdr:col>1</xdr:col>
      <xdr:colOff>1590675</xdr:colOff>
      <xdr:row>2</xdr:row>
      <xdr:rowOff>257175</xdr:rowOff>
    </xdr:to>
    <xdr:pic>
      <xdr:nvPicPr>
        <xdr:cNvPr id="1" name="Picture 1"/>
        <xdr:cNvPicPr preferRelativeResize="1">
          <a:picLocks noChangeAspect="1"/>
        </xdr:cNvPicPr>
      </xdr:nvPicPr>
      <xdr:blipFill>
        <a:blip r:embed="rId1"/>
        <a:stretch>
          <a:fillRect/>
        </a:stretch>
      </xdr:blipFill>
      <xdr:spPr>
        <a:xfrm>
          <a:off x="209550" y="228600"/>
          <a:ext cx="16002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1438275</xdr:colOff>
      <xdr:row>2</xdr:row>
      <xdr:rowOff>114300</xdr:rowOff>
    </xdr:to>
    <xdr:pic>
      <xdr:nvPicPr>
        <xdr:cNvPr id="1" name="Picture 1"/>
        <xdr:cNvPicPr preferRelativeResize="1">
          <a:picLocks noChangeAspect="1"/>
        </xdr:cNvPicPr>
      </xdr:nvPicPr>
      <xdr:blipFill>
        <a:blip r:embed="rId1"/>
        <a:stretch>
          <a:fillRect/>
        </a:stretch>
      </xdr:blipFill>
      <xdr:spPr>
        <a:xfrm>
          <a:off x="361950" y="142875"/>
          <a:ext cx="14382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781050</xdr:colOff>
      <xdr:row>2</xdr:row>
      <xdr:rowOff>114300</xdr:rowOff>
    </xdr:to>
    <xdr:pic>
      <xdr:nvPicPr>
        <xdr:cNvPr id="1" name="Picture 1"/>
        <xdr:cNvPicPr preferRelativeResize="1">
          <a:picLocks noChangeAspect="1"/>
        </xdr:cNvPicPr>
      </xdr:nvPicPr>
      <xdr:blipFill>
        <a:blip r:embed="rId1"/>
        <a:stretch>
          <a:fillRect/>
        </a:stretch>
      </xdr:blipFill>
      <xdr:spPr>
        <a:xfrm>
          <a:off x="361950" y="142875"/>
          <a:ext cx="141922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371475</xdr:rowOff>
    </xdr:from>
    <xdr:to>
      <xdr:col>1</xdr:col>
      <xdr:colOff>1676400</xdr:colOff>
      <xdr:row>2</xdr:row>
      <xdr:rowOff>219075</xdr:rowOff>
    </xdr:to>
    <xdr:pic>
      <xdr:nvPicPr>
        <xdr:cNvPr id="1" name="Picture 1"/>
        <xdr:cNvPicPr preferRelativeResize="1">
          <a:picLocks noChangeAspect="1"/>
        </xdr:cNvPicPr>
      </xdr:nvPicPr>
      <xdr:blipFill>
        <a:blip r:embed="rId1"/>
        <a:stretch>
          <a:fillRect/>
        </a:stretch>
      </xdr:blipFill>
      <xdr:spPr>
        <a:xfrm>
          <a:off x="257175" y="371475"/>
          <a:ext cx="160020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19050</xdr:rowOff>
    </xdr:from>
    <xdr:to>
      <xdr:col>1</xdr:col>
      <xdr:colOff>1457325</xdr:colOff>
      <xdr:row>2</xdr:row>
      <xdr:rowOff>104775</xdr:rowOff>
    </xdr:to>
    <xdr:pic>
      <xdr:nvPicPr>
        <xdr:cNvPr id="1" name="Picture 1"/>
        <xdr:cNvPicPr preferRelativeResize="1">
          <a:picLocks noChangeAspect="1"/>
        </xdr:cNvPicPr>
      </xdr:nvPicPr>
      <xdr:blipFill>
        <a:blip r:embed="rId1"/>
        <a:stretch>
          <a:fillRect/>
        </a:stretch>
      </xdr:blipFill>
      <xdr:spPr>
        <a:xfrm>
          <a:off x="266700" y="180975"/>
          <a:ext cx="141922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161925</xdr:rowOff>
    </xdr:from>
    <xdr:to>
      <xdr:col>1</xdr:col>
      <xdr:colOff>1419225</xdr:colOff>
      <xdr:row>2</xdr:row>
      <xdr:rowOff>190500</xdr:rowOff>
    </xdr:to>
    <xdr:pic>
      <xdr:nvPicPr>
        <xdr:cNvPr id="1" name="Picture 1"/>
        <xdr:cNvPicPr preferRelativeResize="1">
          <a:picLocks noChangeAspect="1"/>
        </xdr:cNvPicPr>
      </xdr:nvPicPr>
      <xdr:blipFill>
        <a:blip r:embed="rId1"/>
        <a:stretch>
          <a:fillRect/>
        </a:stretch>
      </xdr:blipFill>
      <xdr:spPr>
        <a:xfrm>
          <a:off x="180975" y="161925"/>
          <a:ext cx="14192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990600</xdr:colOff>
      <xdr:row>2</xdr:row>
      <xdr:rowOff>352425</xdr:rowOff>
    </xdr:to>
    <xdr:pic>
      <xdr:nvPicPr>
        <xdr:cNvPr id="1" name="Picture 1"/>
        <xdr:cNvPicPr preferRelativeResize="1">
          <a:picLocks noChangeAspect="1"/>
        </xdr:cNvPicPr>
      </xdr:nvPicPr>
      <xdr:blipFill>
        <a:blip r:embed="rId1"/>
        <a:stretch>
          <a:fillRect/>
        </a:stretch>
      </xdr:blipFill>
      <xdr:spPr>
        <a:xfrm>
          <a:off x="419100" y="161925"/>
          <a:ext cx="1409700"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95250</xdr:rowOff>
    </xdr:from>
    <xdr:to>
      <xdr:col>1</xdr:col>
      <xdr:colOff>1219200</xdr:colOff>
      <xdr:row>3</xdr:row>
      <xdr:rowOff>219075</xdr:rowOff>
    </xdr:to>
    <xdr:pic>
      <xdr:nvPicPr>
        <xdr:cNvPr id="1" name="Picture 1"/>
        <xdr:cNvPicPr preferRelativeResize="1">
          <a:picLocks noChangeAspect="1"/>
        </xdr:cNvPicPr>
      </xdr:nvPicPr>
      <xdr:blipFill>
        <a:blip r:embed="rId1"/>
        <a:stretch>
          <a:fillRect/>
        </a:stretch>
      </xdr:blipFill>
      <xdr:spPr>
        <a:xfrm>
          <a:off x="142875" y="419100"/>
          <a:ext cx="1209675"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276225</xdr:rowOff>
    </xdr:from>
    <xdr:to>
      <xdr:col>1</xdr:col>
      <xdr:colOff>0</xdr:colOff>
      <xdr:row>2</xdr:row>
      <xdr:rowOff>323850</xdr:rowOff>
    </xdr:to>
    <xdr:pic>
      <xdr:nvPicPr>
        <xdr:cNvPr id="1" name="Picture 1"/>
        <xdr:cNvPicPr preferRelativeResize="1">
          <a:picLocks noChangeAspect="1"/>
        </xdr:cNvPicPr>
      </xdr:nvPicPr>
      <xdr:blipFill>
        <a:blip r:embed="rId1"/>
        <a:stretch>
          <a:fillRect/>
        </a:stretch>
      </xdr:blipFill>
      <xdr:spPr>
        <a:xfrm>
          <a:off x="171450" y="561975"/>
          <a:ext cx="0" cy="533400"/>
        </a:xfrm>
        <a:prstGeom prst="rect">
          <a:avLst/>
        </a:prstGeom>
        <a:noFill/>
        <a:ln w="9525" cmpd="sng">
          <a:noFill/>
        </a:ln>
      </xdr:spPr>
    </xdr:pic>
    <xdr:clientData/>
  </xdr:twoCellAnchor>
  <xdr:twoCellAnchor editAs="oneCell">
    <xdr:from>
      <xdr:col>1</xdr:col>
      <xdr:colOff>0</xdr:colOff>
      <xdr:row>1</xdr:row>
      <xdr:rowOff>276225</xdr:rowOff>
    </xdr:from>
    <xdr:to>
      <xdr:col>1</xdr:col>
      <xdr:colOff>0</xdr:colOff>
      <xdr:row>2</xdr:row>
      <xdr:rowOff>323850</xdr:rowOff>
    </xdr:to>
    <xdr:pic>
      <xdr:nvPicPr>
        <xdr:cNvPr id="2" name="Picture 2"/>
        <xdr:cNvPicPr preferRelativeResize="1">
          <a:picLocks noChangeAspect="1"/>
        </xdr:cNvPicPr>
      </xdr:nvPicPr>
      <xdr:blipFill>
        <a:blip r:embed="rId1"/>
        <a:stretch>
          <a:fillRect/>
        </a:stretch>
      </xdr:blipFill>
      <xdr:spPr>
        <a:xfrm>
          <a:off x="171450" y="561975"/>
          <a:ext cx="0" cy="533400"/>
        </a:xfrm>
        <a:prstGeom prst="rect">
          <a:avLst/>
        </a:prstGeom>
        <a:noFill/>
        <a:ln w="9525" cmpd="sng">
          <a:noFill/>
        </a:ln>
      </xdr:spPr>
    </xdr:pic>
    <xdr:clientData/>
  </xdr:twoCellAnchor>
  <xdr:twoCellAnchor editAs="oneCell">
    <xdr:from>
      <xdr:col>1</xdr:col>
      <xdr:colOff>57150</xdr:colOff>
      <xdr:row>0</xdr:row>
      <xdr:rowOff>285750</xdr:rowOff>
    </xdr:from>
    <xdr:to>
      <xdr:col>1</xdr:col>
      <xdr:colOff>1476375</xdr:colOff>
      <xdr:row>2</xdr:row>
      <xdr:rowOff>47625</xdr:rowOff>
    </xdr:to>
    <xdr:pic>
      <xdr:nvPicPr>
        <xdr:cNvPr id="3" name="Picture 3"/>
        <xdr:cNvPicPr preferRelativeResize="1">
          <a:picLocks noChangeAspect="1"/>
        </xdr:cNvPicPr>
      </xdr:nvPicPr>
      <xdr:blipFill>
        <a:blip r:embed="rId1"/>
        <a:stretch>
          <a:fillRect/>
        </a:stretch>
      </xdr:blipFill>
      <xdr:spPr>
        <a:xfrm>
          <a:off x="228600" y="285750"/>
          <a:ext cx="1419225" cy="533400"/>
        </a:xfrm>
        <a:prstGeom prst="rect">
          <a:avLst/>
        </a:prstGeom>
        <a:noFill/>
        <a:ln w="9525" cmpd="sng">
          <a:noFill/>
        </a:ln>
      </xdr:spPr>
    </xdr:pic>
    <xdr:clientData/>
  </xdr:twoCellAnchor>
  <xdr:twoCellAnchor editAs="oneCell">
    <xdr:from>
      <xdr:col>1</xdr:col>
      <xdr:colOff>0</xdr:colOff>
      <xdr:row>32</xdr:row>
      <xdr:rowOff>0</xdr:rowOff>
    </xdr:from>
    <xdr:to>
      <xdr:col>1</xdr:col>
      <xdr:colOff>0</xdr:colOff>
      <xdr:row>34</xdr:row>
      <xdr:rowOff>57150</xdr:rowOff>
    </xdr:to>
    <xdr:pic>
      <xdr:nvPicPr>
        <xdr:cNvPr id="4" name="Picture 4"/>
        <xdr:cNvPicPr preferRelativeResize="1">
          <a:picLocks noChangeAspect="1"/>
        </xdr:cNvPicPr>
      </xdr:nvPicPr>
      <xdr:blipFill>
        <a:blip r:embed="rId1"/>
        <a:stretch>
          <a:fillRect/>
        </a:stretch>
      </xdr:blipFill>
      <xdr:spPr>
        <a:xfrm>
          <a:off x="171450" y="8277225"/>
          <a:ext cx="0" cy="533400"/>
        </a:xfrm>
        <a:prstGeom prst="rect">
          <a:avLst/>
        </a:prstGeom>
        <a:noFill/>
        <a:ln w="9525" cmpd="sng">
          <a:noFill/>
        </a:ln>
      </xdr:spPr>
    </xdr:pic>
    <xdr:clientData/>
  </xdr:twoCellAnchor>
  <xdr:twoCellAnchor editAs="oneCell">
    <xdr:from>
      <xdr:col>1</xdr:col>
      <xdr:colOff>0</xdr:colOff>
      <xdr:row>32</xdr:row>
      <xdr:rowOff>0</xdr:rowOff>
    </xdr:from>
    <xdr:to>
      <xdr:col>1</xdr:col>
      <xdr:colOff>0</xdr:colOff>
      <xdr:row>34</xdr:row>
      <xdr:rowOff>57150</xdr:rowOff>
    </xdr:to>
    <xdr:pic>
      <xdr:nvPicPr>
        <xdr:cNvPr id="5" name="Picture 5"/>
        <xdr:cNvPicPr preferRelativeResize="1">
          <a:picLocks noChangeAspect="1"/>
        </xdr:cNvPicPr>
      </xdr:nvPicPr>
      <xdr:blipFill>
        <a:blip r:embed="rId1"/>
        <a:stretch>
          <a:fillRect/>
        </a:stretch>
      </xdr:blipFill>
      <xdr:spPr>
        <a:xfrm>
          <a:off x="171450" y="8277225"/>
          <a:ext cx="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D133"/>
  <sheetViews>
    <sheetView showGridLines="0" tabSelected="1" zoomScale="85" zoomScaleNormal="85" zoomScalePageLayoutView="0" workbookViewId="0" topLeftCell="A1">
      <selection activeCell="B8" sqref="B8:C8"/>
    </sheetView>
  </sheetViews>
  <sheetFormatPr defaultColWidth="0" defaultRowHeight="0" customHeight="1" zeroHeight="1"/>
  <cols>
    <col min="1" max="1" width="3.57421875" style="15" customWidth="1"/>
    <col min="2" max="3" width="93.7109375" style="15" customWidth="1"/>
    <col min="4" max="4" width="4.8515625" style="15" customWidth="1"/>
    <col min="5" max="5" width="0" style="15" hidden="1" customWidth="1"/>
    <col min="6" max="16384" width="9.140625" style="15" hidden="1" customWidth="1"/>
  </cols>
  <sheetData>
    <row r="1" spans="2:4" s="1" customFormat="1" ht="54.75" customHeight="1">
      <c r="B1" s="640" t="s">
        <v>0</v>
      </c>
      <c r="C1" s="640"/>
      <c r="D1" s="392"/>
    </row>
    <row r="2" spans="2:4" s="1" customFormat="1" ht="12.75" customHeight="1">
      <c r="B2" s="640"/>
      <c r="C2" s="640"/>
      <c r="D2" s="392"/>
    </row>
    <row r="3" spans="2:4" s="1" customFormat="1" ht="41.25" customHeight="1">
      <c r="B3" s="640"/>
      <c r="C3" s="640"/>
      <c r="D3" s="392"/>
    </row>
    <row r="4" spans="1:4" s="1" customFormat="1" ht="21" customHeight="1" thickBot="1">
      <c r="A4" s="393" t="s">
        <v>1</v>
      </c>
      <c r="B4" s="2"/>
      <c r="C4" s="2"/>
      <c r="D4" s="3"/>
    </row>
    <row r="5" spans="1:3" s="6" customFormat="1" ht="38.25" customHeight="1">
      <c r="A5" s="393" t="s">
        <v>2</v>
      </c>
      <c r="B5" s="4" t="s">
        <v>3</v>
      </c>
      <c r="C5" s="5" t="s">
        <v>4</v>
      </c>
    </row>
    <row r="6" spans="1:3" s="6" customFormat="1" ht="38.25" customHeight="1">
      <c r="A6" s="7"/>
      <c r="B6" s="8" t="s">
        <v>5</v>
      </c>
      <c r="C6" s="9" t="s">
        <v>6</v>
      </c>
    </row>
    <row r="7" spans="1:3" s="6" customFormat="1" ht="38.25" customHeight="1" thickBot="1">
      <c r="A7" s="7"/>
      <c r="B7" s="10" t="s">
        <v>7</v>
      </c>
      <c r="C7" s="11" t="s">
        <v>8</v>
      </c>
    </row>
    <row r="8" spans="1:4" s="2" customFormat="1" ht="149.25" customHeight="1">
      <c r="A8" s="12"/>
      <c r="B8" s="641"/>
      <c r="C8" s="641"/>
      <c r="D8" s="12" t="str">
        <f>LEFT(C5,2)</f>
        <v>In</v>
      </c>
    </row>
    <row r="9" spans="2:4" s="13" customFormat="1" ht="12.75">
      <c r="B9" s="14"/>
      <c r="C9" s="14"/>
      <c r="D9" s="14"/>
    </row>
    <row r="10" spans="2:4" ht="12.75">
      <c r="B10" s="16"/>
      <c r="C10" s="16"/>
      <c r="D10" s="16"/>
    </row>
    <row r="11" spans="2:4" ht="12.75" hidden="1">
      <c r="B11" s="13"/>
      <c r="C11" s="13"/>
      <c r="D11" s="17"/>
    </row>
    <row r="12" spans="2:4" ht="12.75" hidden="1">
      <c r="B12" s="13"/>
      <c r="C12" s="13"/>
      <c r="D12" s="17"/>
    </row>
    <row r="13" spans="2:4" ht="12.75" hidden="1">
      <c r="B13" s="13"/>
      <c r="C13" s="13"/>
      <c r="D13" s="17"/>
    </row>
    <row r="14" spans="2:4" ht="12.75" hidden="1">
      <c r="B14" s="13"/>
      <c r="C14" s="13"/>
      <c r="D14" s="17"/>
    </row>
    <row r="15" spans="2:4" ht="12.75" hidden="1">
      <c r="B15" s="13"/>
      <c r="C15" s="13"/>
      <c r="D15" s="17"/>
    </row>
    <row r="16" spans="2:4" ht="12.75" hidden="1">
      <c r="B16" s="13"/>
      <c r="C16" s="13"/>
      <c r="D16" s="17"/>
    </row>
    <row r="17" spans="2:4" ht="12.75" hidden="1">
      <c r="B17" s="13"/>
      <c r="C17" s="13"/>
      <c r="D17" s="17"/>
    </row>
    <row r="18" spans="2:4" ht="12.75" hidden="1">
      <c r="B18" s="13"/>
      <c r="C18" s="13"/>
      <c r="D18" s="17"/>
    </row>
    <row r="19" spans="2:4" ht="12.75" hidden="1">
      <c r="B19" s="13"/>
      <c r="C19" s="13"/>
      <c r="D19" s="17"/>
    </row>
    <row r="20" spans="2:4" ht="12.75" hidden="1">
      <c r="B20" s="13"/>
      <c r="C20" s="13"/>
      <c r="D20" s="17"/>
    </row>
    <row r="21" spans="2:4" ht="12.75" hidden="1">
      <c r="B21" s="13"/>
      <c r="C21" s="13"/>
      <c r="D21" s="17"/>
    </row>
    <row r="22" spans="2:4" ht="12.75" hidden="1">
      <c r="B22" s="13"/>
      <c r="C22" s="13"/>
      <c r="D22" s="17"/>
    </row>
    <row r="23" spans="2:4" ht="12.75" hidden="1">
      <c r="B23" s="13"/>
      <c r="C23" s="13"/>
      <c r="D23" s="17"/>
    </row>
    <row r="24" spans="2:4" ht="12.75" hidden="1">
      <c r="B24" s="13"/>
      <c r="C24" s="13"/>
      <c r="D24" s="17"/>
    </row>
    <row r="25" spans="2:4" ht="12.75" hidden="1">
      <c r="B25" s="13"/>
      <c r="C25" s="13"/>
      <c r="D25" s="17"/>
    </row>
    <row r="26" spans="2:4" ht="12.75" hidden="1">
      <c r="B26" s="13"/>
      <c r="C26" s="13"/>
      <c r="D26" s="17"/>
    </row>
    <row r="27" spans="2:4" ht="12.75" hidden="1">
      <c r="B27" s="13"/>
      <c r="C27" s="13"/>
      <c r="D27" s="17"/>
    </row>
    <row r="28" spans="2:4" ht="12.75" hidden="1">
      <c r="B28" s="13"/>
      <c r="C28" s="13"/>
      <c r="D28" s="17"/>
    </row>
    <row r="29" spans="2:4" ht="12.75" hidden="1">
      <c r="B29" s="13"/>
      <c r="C29" s="13"/>
      <c r="D29" s="17"/>
    </row>
    <row r="30" spans="2:4" ht="12.75" hidden="1">
      <c r="B30" s="13"/>
      <c r="C30" s="13"/>
      <c r="D30" s="17"/>
    </row>
    <row r="31" spans="2:4" ht="12.75" hidden="1">
      <c r="B31" s="13"/>
      <c r="C31" s="13"/>
      <c r="D31" s="17"/>
    </row>
    <row r="32" spans="2:4" ht="12.75" hidden="1">
      <c r="B32" s="13"/>
      <c r="C32" s="13"/>
      <c r="D32" s="17"/>
    </row>
    <row r="33" spans="2:4" ht="12.75" hidden="1">
      <c r="B33" s="13"/>
      <c r="C33" s="13"/>
      <c r="D33" s="17"/>
    </row>
    <row r="34" spans="2:4" ht="12.75" hidden="1">
      <c r="B34" s="13"/>
      <c r="C34" s="13"/>
      <c r="D34" s="17"/>
    </row>
    <row r="35" spans="2:4" ht="12.75" hidden="1">
      <c r="B35" s="13"/>
      <c r="C35" s="13"/>
      <c r="D35" s="17"/>
    </row>
    <row r="36" spans="2:4" ht="12.75" hidden="1">
      <c r="B36" s="13"/>
      <c r="C36" s="13"/>
      <c r="D36" s="17"/>
    </row>
    <row r="37" spans="2:4" ht="12.75" hidden="1">
      <c r="B37" s="13"/>
      <c r="C37" s="13"/>
      <c r="D37" s="17"/>
    </row>
    <row r="38" spans="2:4" ht="12.75" hidden="1">
      <c r="B38" s="13"/>
      <c r="C38" s="13"/>
      <c r="D38" s="17"/>
    </row>
    <row r="39" spans="2:4" ht="12.75" hidden="1">
      <c r="B39" s="13"/>
      <c r="C39" s="13"/>
      <c r="D39" s="17"/>
    </row>
    <row r="40" spans="2:4" ht="12.75" hidden="1">
      <c r="B40" s="13"/>
      <c r="C40" s="13"/>
      <c r="D40" s="17"/>
    </row>
    <row r="41" spans="2:4" ht="12.75" hidden="1">
      <c r="B41" s="13"/>
      <c r="C41" s="13"/>
      <c r="D41" s="17"/>
    </row>
    <row r="42" spans="2:4" ht="12.75" hidden="1">
      <c r="B42" s="13"/>
      <c r="C42" s="13"/>
      <c r="D42" s="17"/>
    </row>
    <row r="43" spans="2:4" ht="12.75" hidden="1">
      <c r="B43" s="13"/>
      <c r="C43" s="13"/>
      <c r="D43" s="17"/>
    </row>
    <row r="44" spans="2:4" ht="12.75" hidden="1">
      <c r="B44" s="13"/>
      <c r="C44" s="13"/>
      <c r="D44" s="17"/>
    </row>
    <row r="45" spans="2:4" ht="12.75" hidden="1">
      <c r="B45" s="13"/>
      <c r="C45" s="13"/>
      <c r="D45" s="17"/>
    </row>
    <row r="46" spans="2:4" ht="12.75" hidden="1">
      <c r="B46" s="13"/>
      <c r="C46" s="13"/>
      <c r="D46" s="17"/>
    </row>
    <row r="47" spans="2:4" ht="12.75" hidden="1">
      <c r="B47" s="13"/>
      <c r="C47" s="13"/>
      <c r="D47" s="17"/>
    </row>
    <row r="48" spans="2:4" ht="12.75" hidden="1">
      <c r="B48" s="13"/>
      <c r="C48" s="13"/>
      <c r="D48" s="17"/>
    </row>
    <row r="49" spans="2:4" ht="12.75" hidden="1">
      <c r="B49" s="13"/>
      <c r="C49" s="13"/>
      <c r="D49" s="17"/>
    </row>
    <row r="50" spans="2:4" ht="12.75" hidden="1">
      <c r="B50" s="13"/>
      <c r="C50" s="13"/>
      <c r="D50" s="17"/>
    </row>
    <row r="51" spans="2:4" ht="12.75" hidden="1">
      <c r="B51" s="13"/>
      <c r="C51" s="13"/>
      <c r="D51" s="17"/>
    </row>
    <row r="52" spans="2:4" ht="12.75" hidden="1">
      <c r="B52" s="13"/>
      <c r="C52" s="13"/>
      <c r="D52" s="17"/>
    </row>
    <row r="53" spans="2:4" ht="12.75" hidden="1">
      <c r="B53" s="13"/>
      <c r="C53" s="13"/>
      <c r="D53" s="17"/>
    </row>
    <row r="54" spans="2:4" ht="12.75" hidden="1">
      <c r="B54" s="13"/>
      <c r="C54" s="13"/>
      <c r="D54" s="17"/>
    </row>
    <row r="55" spans="2:4" ht="12.75" hidden="1">
      <c r="B55" s="13"/>
      <c r="C55" s="13"/>
      <c r="D55" s="17"/>
    </row>
    <row r="56" spans="2:4" ht="12.75" hidden="1">
      <c r="B56" s="13"/>
      <c r="C56" s="13"/>
      <c r="D56" s="17"/>
    </row>
    <row r="57" spans="2:4" ht="12.75" hidden="1">
      <c r="B57" s="13"/>
      <c r="C57" s="13"/>
      <c r="D57" s="17"/>
    </row>
    <row r="58" spans="2:4" ht="12.75" hidden="1">
      <c r="B58" s="13"/>
      <c r="C58" s="13"/>
      <c r="D58" s="17"/>
    </row>
    <row r="59" spans="2:4" ht="12.75" hidden="1">
      <c r="B59" s="13"/>
      <c r="C59" s="13"/>
      <c r="D59" s="17"/>
    </row>
    <row r="60" spans="2:4" ht="12.75" hidden="1">
      <c r="B60" s="13"/>
      <c r="C60" s="13"/>
      <c r="D60" s="17"/>
    </row>
    <row r="61" spans="2:4" ht="12.75" hidden="1">
      <c r="B61" s="13"/>
      <c r="C61" s="13"/>
      <c r="D61" s="17"/>
    </row>
    <row r="62" spans="2:4" ht="12.75" hidden="1">
      <c r="B62" s="13"/>
      <c r="C62" s="13"/>
      <c r="D62" s="17"/>
    </row>
    <row r="63" spans="2:4" ht="12.75" hidden="1">
      <c r="B63" s="13"/>
      <c r="C63" s="13"/>
      <c r="D63" s="17"/>
    </row>
    <row r="64" spans="2:4" ht="12.75" hidden="1">
      <c r="B64" s="13"/>
      <c r="C64" s="13"/>
      <c r="D64" s="17"/>
    </row>
    <row r="65" spans="2:4" ht="12.75" hidden="1">
      <c r="B65" s="13"/>
      <c r="C65" s="13"/>
      <c r="D65" s="17"/>
    </row>
    <row r="66" spans="2:4" ht="12.75" hidden="1">
      <c r="B66" s="13"/>
      <c r="C66" s="13"/>
      <c r="D66" s="17"/>
    </row>
    <row r="67" spans="2:4" ht="12.75" hidden="1">
      <c r="B67" s="13"/>
      <c r="C67" s="13"/>
      <c r="D67" s="17"/>
    </row>
    <row r="68" spans="2:4" ht="12.75" hidden="1">
      <c r="B68" s="13"/>
      <c r="C68" s="13"/>
      <c r="D68" s="17"/>
    </row>
    <row r="69" spans="2:4" ht="12.75" hidden="1">
      <c r="B69" s="13"/>
      <c r="C69" s="13"/>
      <c r="D69" s="17"/>
    </row>
    <row r="70" spans="2:4" ht="12.75" hidden="1">
      <c r="B70" s="13"/>
      <c r="C70" s="13"/>
      <c r="D70" s="17"/>
    </row>
    <row r="71" spans="2:4" ht="12.75" hidden="1">
      <c r="B71" s="13"/>
      <c r="C71" s="13"/>
      <c r="D71" s="17"/>
    </row>
    <row r="72" spans="2:4" ht="12.75" hidden="1">
      <c r="B72" s="13"/>
      <c r="C72" s="13"/>
      <c r="D72" s="17"/>
    </row>
    <row r="73" spans="2:4" ht="12.75" hidden="1">
      <c r="B73" s="13"/>
      <c r="C73" s="13"/>
      <c r="D73" s="17"/>
    </row>
    <row r="74" spans="2:4" ht="12.75" hidden="1">
      <c r="B74" s="13"/>
      <c r="C74" s="13"/>
      <c r="D74" s="17"/>
    </row>
    <row r="75" spans="2:4" ht="12.75" hidden="1">
      <c r="B75" s="13"/>
      <c r="C75" s="13"/>
      <c r="D75" s="17"/>
    </row>
    <row r="76" spans="2:4" ht="12.75" hidden="1">
      <c r="B76" s="13"/>
      <c r="C76" s="13"/>
      <c r="D76" s="17"/>
    </row>
    <row r="77" spans="2:4" ht="12.75" hidden="1">
      <c r="B77" s="13"/>
      <c r="C77" s="13"/>
      <c r="D77" s="17"/>
    </row>
    <row r="78" spans="2:4" ht="12.75" hidden="1">
      <c r="B78" s="13"/>
      <c r="C78" s="13"/>
      <c r="D78" s="17"/>
    </row>
    <row r="79" spans="2:4" ht="12.75" hidden="1">
      <c r="B79" s="13"/>
      <c r="C79" s="13"/>
      <c r="D79" s="17"/>
    </row>
    <row r="80" spans="2:4" ht="12.75" hidden="1">
      <c r="B80" s="13"/>
      <c r="C80" s="13"/>
      <c r="D80" s="17"/>
    </row>
    <row r="81" spans="2:4" ht="12.75" hidden="1">
      <c r="B81" s="13"/>
      <c r="C81" s="13"/>
      <c r="D81" s="17"/>
    </row>
    <row r="82" spans="2:4" ht="12.75" hidden="1">
      <c r="B82" s="13"/>
      <c r="C82" s="13"/>
      <c r="D82" s="17"/>
    </row>
    <row r="83" spans="2:4" ht="12.75" hidden="1">
      <c r="B83" s="13"/>
      <c r="C83" s="13"/>
      <c r="D83" s="17"/>
    </row>
    <row r="84" spans="2:4" ht="12.75" hidden="1">
      <c r="B84" s="13"/>
      <c r="C84" s="13"/>
      <c r="D84" s="17"/>
    </row>
    <row r="85" spans="2:4" ht="12.75" hidden="1">
      <c r="B85" s="13"/>
      <c r="C85" s="13"/>
      <c r="D85" s="17"/>
    </row>
    <row r="86" spans="2:4" ht="12.75" hidden="1">
      <c r="B86" s="13"/>
      <c r="C86" s="13"/>
      <c r="D86" s="17"/>
    </row>
    <row r="87" spans="2:4" ht="12.75" hidden="1">
      <c r="B87" s="13"/>
      <c r="C87" s="13"/>
      <c r="D87" s="17"/>
    </row>
    <row r="88" spans="2:4" ht="12.75" hidden="1">
      <c r="B88" s="13"/>
      <c r="C88" s="13"/>
      <c r="D88" s="17"/>
    </row>
    <row r="89" spans="2:4" ht="12.75" hidden="1">
      <c r="B89" s="13"/>
      <c r="C89" s="13"/>
      <c r="D89" s="17"/>
    </row>
    <row r="90" spans="2:4" ht="12.75" hidden="1">
      <c r="B90" s="13"/>
      <c r="C90" s="13"/>
      <c r="D90" s="17"/>
    </row>
    <row r="91" spans="2:4" ht="12.75" hidden="1">
      <c r="B91" s="13"/>
      <c r="C91" s="13"/>
      <c r="D91" s="17"/>
    </row>
    <row r="92" spans="2:4" ht="12.75" hidden="1">
      <c r="B92" s="13"/>
      <c r="C92" s="13"/>
      <c r="D92" s="17"/>
    </row>
    <row r="93" spans="2:4" ht="12.75" hidden="1">
      <c r="B93" s="13"/>
      <c r="C93" s="13"/>
      <c r="D93" s="17"/>
    </row>
    <row r="94" spans="2:4" ht="12.75" hidden="1">
      <c r="B94" s="13"/>
      <c r="C94" s="13"/>
      <c r="D94" s="17"/>
    </row>
    <row r="95" spans="2:4" ht="12.75" hidden="1">
      <c r="B95" s="13"/>
      <c r="C95" s="13"/>
      <c r="D95" s="17"/>
    </row>
    <row r="96" spans="2:4" ht="12.75" hidden="1">
      <c r="B96" s="13"/>
      <c r="C96" s="13"/>
      <c r="D96" s="17"/>
    </row>
    <row r="97" spans="2:4" ht="12.75" hidden="1">
      <c r="B97" s="13"/>
      <c r="C97" s="13"/>
      <c r="D97" s="17"/>
    </row>
    <row r="98" spans="2:4" ht="12.75" hidden="1">
      <c r="B98" s="13"/>
      <c r="C98" s="13"/>
      <c r="D98" s="17"/>
    </row>
    <row r="99" spans="2:4" ht="12.75" hidden="1">
      <c r="B99" s="13"/>
      <c r="C99" s="13"/>
      <c r="D99" s="17"/>
    </row>
    <row r="100" spans="2:4" ht="12.75" hidden="1">
      <c r="B100" s="13"/>
      <c r="C100" s="13"/>
      <c r="D100" s="17"/>
    </row>
    <row r="101" spans="2:4" ht="12.75" customHeight="1" hidden="1">
      <c r="B101" s="13"/>
      <c r="C101" s="13"/>
      <c r="D101" s="17"/>
    </row>
    <row r="102" spans="2:4" ht="12.75" customHeight="1" hidden="1">
      <c r="B102" s="13"/>
      <c r="C102" s="13"/>
      <c r="D102" s="17"/>
    </row>
    <row r="103" spans="2:4" ht="12.75" customHeight="1" hidden="1">
      <c r="B103" s="13"/>
      <c r="C103" s="13"/>
      <c r="D103" s="17"/>
    </row>
    <row r="104" spans="2:4" ht="12.75" customHeight="1" hidden="1">
      <c r="B104" s="13"/>
      <c r="C104" s="13"/>
      <c r="D104" s="17"/>
    </row>
    <row r="105" spans="2:4" ht="12.75" customHeight="1" hidden="1">
      <c r="B105" s="13"/>
      <c r="C105" s="13"/>
      <c r="D105" s="17"/>
    </row>
    <row r="106" spans="2:4" ht="12.75" customHeight="1" hidden="1">
      <c r="B106" s="13"/>
      <c r="C106" s="13"/>
      <c r="D106" s="17"/>
    </row>
    <row r="107" spans="2:4" ht="12.75" customHeight="1" hidden="1">
      <c r="B107" s="13"/>
      <c r="C107" s="13"/>
      <c r="D107" s="17"/>
    </row>
    <row r="108" spans="2:4" ht="12.75" customHeight="1" hidden="1">
      <c r="B108" s="13"/>
      <c r="C108" s="13"/>
      <c r="D108" s="17"/>
    </row>
    <row r="109" spans="2:4" ht="12.75" customHeight="1" hidden="1">
      <c r="B109" s="13"/>
      <c r="C109" s="13"/>
      <c r="D109" s="17"/>
    </row>
    <row r="110" spans="2:4" ht="12.75" customHeight="1" hidden="1">
      <c r="B110" s="13"/>
      <c r="C110" s="13"/>
      <c r="D110" s="17"/>
    </row>
    <row r="111" spans="2:4" ht="12.75" customHeight="1" hidden="1">
      <c r="B111" s="13"/>
      <c r="C111" s="13"/>
      <c r="D111" s="17"/>
    </row>
    <row r="112" spans="2:4" ht="12.75" customHeight="1" hidden="1">
      <c r="B112" s="13"/>
      <c r="C112" s="13"/>
      <c r="D112" s="17"/>
    </row>
    <row r="113" spans="2:4" ht="12.75" customHeight="1" hidden="1">
      <c r="B113" s="13"/>
      <c r="C113" s="13"/>
      <c r="D113" s="17"/>
    </row>
    <row r="114" spans="2:4" ht="12.75" customHeight="1" hidden="1">
      <c r="B114" s="13"/>
      <c r="C114" s="13"/>
      <c r="D114" s="17"/>
    </row>
    <row r="115" spans="2:4" ht="12.75" customHeight="1" hidden="1">
      <c r="B115" s="13"/>
      <c r="C115" s="13"/>
      <c r="D115" s="17"/>
    </row>
    <row r="116" spans="2:4" ht="12.75" customHeight="1" hidden="1">
      <c r="B116" s="13"/>
      <c r="C116" s="13"/>
      <c r="D116" s="17"/>
    </row>
    <row r="117" spans="2:4" ht="12.75" customHeight="1" hidden="1">
      <c r="B117" s="13"/>
      <c r="C117" s="13"/>
      <c r="D117" s="17"/>
    </row>
    <row r="118" spans="2:4" ht="12.75" customHeight="1" hidden="1">
      <c r="B118" s="13"/>
      <c r="C118" s="13"/>
      <c r="D118" s="17"/>
    </row>
    <row r="119" spans="2:4" ht="12.75" customHeight="1" hidden="1">
      <c r="B119" s="13"/>
      <c r="C119" s="13"/>
      <c r="D119" s="17"/>
    </row>
    <row r="120" spans="2:4" ht="12.75" customHeight="1" hidden="1">
      <c r="B120" s="13"/>
      <c r="C120" s="13"/>
      <c r="D120" s="17"/>
    </row>
    <row r="121" spans="2:4" ht="12.75" customHeight="1" hidden="1">
      <c r="B121" s="13"/>
      <c r="C121" s="13"/>
      <c r="D121" s="17"/>
    </row>
    <row r="122" spans="2:4" ht="12.75" customHeight="1" hidden="1">
      <c r="B122" s="13"/>
      <c r="C122" s="13"/>
      <c r="D122" s="17"/>
    </row>
    <row r="123" spans="2:4" ht="12.75" customHeight="1" hidden="1">
      <c r="B123" s="13"/>
      <c r="C123" s="13"/>
      <c r="D123" s="17"/>
    </row>
    <row r="124" spans="2:4" ht="12.75" customHeight="1" hidden="1">
      <c r="B124" s="13"/>
      <c r="C124" s="13"/>
      <c r="D124" s="17"/>
    </row>
    <row r="125" spans="2:4" ht="12.75" customHeight="1" hidden="1">
      <c r="B125" s="13"/>
      <c r="C125" s="13"/>
      <c r="D125" s="17"/>
    </row>
    <row r="126" spans="2:4" ht="12.75" customHeight="1" hidden="1">
      <c r="B126" s="13"/>
      <c r="C126" s="13"/>
      <c r="D126" s="17"/>
    </row>
    <row r="127" spans="2:4" ht="12.75" customHeight="1" hidden="1">
      <c r="B127" s="13"/>
      <c r="C127" s="13"/>
      <c r="D127" s="17"/>
    </row>
    <row r="128" spans="2:4" ht="12.75" customHeight="1" hidden="1">
      <c r="B128" s="13"/>
      <c r="C128" s="13"/>
      <c r="D128" s="17"/>
    </row>
    <row r="129" spans="2:4" ht="12.75" customHeight="1" hidden="1">
      <c r="B129" s="13"/>
      <c r="C129" s="13"/>
      <c r="D129" s="17"/>
    </row>
    <row r="130" spans="2:4" ht="12.75" customHeight="1" hidden="1">
      <c r="B130" s="13"/>
      <c r="C130" s="13"/>
      <c r="D130" s="17"/>
    </row>
    <row r="131" spans="2:4" ht="12.75" customHeight="1" hidden="1">
      <c r="B131" s="13"/>
      <c r="C131" s="13"/>
      <c r="D131" s="17"/>
    </row>
    <row r="132" spans="2:4" ht="12.75" customHeight="1" hidden="1">
      <c r="B132" s="13"/>
      <c r="C132" s="13"/>
      <c r="D132" s="17"/>
    </row>
    <row r="133" spans="2:4" ht="12.75" customHeight="1" hidden="1">
      <c r="B133" s="13"/>
      <c r="C133" s="13"/>
      <c r="D133" s="17"/>
    </row>
  </sheetData>
  <sheetProtection sheet="1" objects="1" scenarios="1" formatCells="0" formatColumns="0" formatRows="0" selectLockedCells="1"/>
  <mergeCells count="2">
    <mergeCell ref="B1:C3"/>
    <mergeCell ref="B8:C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drawing r:id="rId1"/>
  <legacyDrawingHF r:id="rId2"/>
</worksheet>
</file>

<file path=xl/worksheets/sheet10.xml><?xml version="1.0" encoding="utf-8"?>
<worksheet xmlns="http://schemas.openxmlformats.org/spreadsheetml/2006/main" xmlns:r="http://schemas.openxmlformats.org/officeDocument/2006/relationships">
  <dimension ref="B1:AA273"/>
  <sheetViews>
    <sheetView showGridLines="0" zoomScale="70" zoomScaleNormal="70" zoomScaleSheetLayoutView="85" zoomScalePageLayoutView="0" workbookViewId="0" topLeftCell="B1">
      <selection activeCell="D4" sqref="D4:O4"/>
    </sheetView>
  </sheetViews>
  <sheetFormatPr defaultColWidth="9.140625" defaultRowHeight="0" customHeight="1" zeroHeight="1"/>
  <cols>
    <col min="1" max="1" width="2.7109375" style="146" customWidth="1"/>
    <col min="2" max="2" width="46.421875" style="145" customWidth="1"/>
    <col min="3" max="3" width="79.421875" style="146" customWidth="1"/>
    <col min="4" max="6" width="14.7109375" style="146" customWidth="1"/>
    <col min="7" max="7" width="15.28125" style="146" customWidth="1"/>
    <col min="8" max="8" width="14.7109375" style="146" customWidth="1"/>
    <col min="9" max="9" width="14.7109375" style="171" customWidth="1"/>
    <col min="10" max="12" width="14.7109375" style="146" customWidth="1"/>
    <col min="13" max="13" width="15.28125" style="146" customWidth="1"/>
    <col min="14" max="27" width="14.7109375" style="146" customWidth="1"/>
    <col min="28" max="16384" width="9.140625" style="146" customWidth="1"/>
  </cols>
  <sheetData>
    <row r="1" spans="2:27" s="144" customFormat="1" ht="22.5">
      <c r="B1" s="143"/>
      <c r="D1" s="144">
        <v>201809</v>
      </c>
      <c r="E1" s="144">
        <v>201809</v>
      </c>
      <c r="F1" s="144">
        <v>201809</v>
      </c>
      <c r="G1" s="144">
        <v>201809</v>
      </c>
      <c r="H1" s="144">
        <v>201809</v>
      </c>
      <c r="I1" s="144">
        <v>201809</v>
      </c>
      <c r="J1" s="144">
        <v>201812</v>
      </c>
      <c r="K1" s="144">
        <v>201812</v>
      </c>
      <c r="L1" s="144">
        <v>201812</v>
      </c>
      <c r="M1" s="144">
        <v>201812</v>
      </c>
      <c r="N1" s="144">
        <v>201812</v>
      </c>
      <c r="O1" s="144">
        <v>201812</v>
      </c>
      <c r="P1" s="144">
        <v>201903</v>
      </c>
      <c r="Q1" s="144">
        <v>201903</v>
      </c>
      <c r="R1" s="144">
        <v>201903</v>
      </c>
      <c r="S1" s="144">
        <v>201903</v>
      </c>
      <c r="T1" s="144">
        <v>201903</v>
      </c>
      <c r="U1" s="144">
        <v>201903</v>
      </c>
      <c r="V1" s="144">
        <v>201906</v>
      </c>
      <c r="W1" s="144">
        <v>201906</v>
      </c>
      <c r="X1" s="144">
        <v>201906</v>
      </c>
      <c r="Y1" s="144">
        <v>201906</v>
      </c>
      <c r="Z1" s="144">
        <v>201906</v>
      </c>
      <c r="AA1" s="144">
        <v>201906</v>
      </c>
    </row>
    <row r="2" spans="3:27" ht="49.5" customHeight="1">
      <c r="C2" s="187"/>
      <c r="D2" s="715" t="s">
        <v>0</v>
      </c>
      <c r="E2" s="715"/>
      <c r="F2" s="715"/>
      <c r="G2" s="715"/>
      <c r="H2" s="715"/>
      <c r="I2" s="715"/>
      <c r="J2" s="715"/>
      <c r="K2" s="715"/>
      <c r="L2" s="715"/>
      <c r="M2" s="715"/>
      <c r="N2" s="715"/>
      <c r="O2" s="715"/>
      <c r="P2" s="715"/>
      <c r="Q2" s="715"/>
      <c r="R2" s="715"/>
      <c r="S2" s="715"/>
      <c r="T2" s="715"/>
      <c r="U2" s="715"/>
      <c r="V2" s="715"/>
      <c r="W2" s="715"/>
      <c r="X2" s="715"/>
      <c r="Y2" s="715"/>
      <c r="Z2" s="715"/>
      <c r="AA2" s="715"/>
    </row>
    <row r="3" spans="3:27" ht="25.5" customHeight="1">
      <c r="C3" s="148"/>
      <c r="D3" s="760" t="s">
        <v>414</v>
      </c>
      <c r="E3" s="760"/>
      <c r="F3" s="760"/>
      <c r="G3" s="760"/>
      <c r="H3" s="760"/>
      <c r="I3" s="760"/>
      <c r="J3" s="760"/>
      <c r="K3" s="760"/>
      <c r="L3" s="760"/>
      <c r="M3" s="760"/>
      <c r="N3" s="760"/>
      <c r="O3" s="760"/>
      <c r="P3" s="760"/>
      <c r="Q3" s="760"/>
      <c r="R3" s="760"/>
      <c r="S3" s="760"/>
      <c r="T3" s="760"/>
      <c r="U3" s="760"/>
      <c r="V3" s="760"/>
      <c r="W3" s="760"/>
      <c r="X3" s="760"/>
      <c r="Y3" s="760"/>
      <c r="Z3" s="760"/>
      <c r="AA3" s="760"/>
    </row>
    <row r="4" spans="3:27" ht="25.5" customHeight="1">
      <c r="C4" s="188"/>
      <c r="D4" s="761" t="str">
        <f>Cover!C5</f>
        <v>Intesa Sanpaolo S.p.A.</v>
      </c>
      <c r="E4" s="761"/>
      <c r="F4" s="761"/>
      <c r="G4" s="761"/>
      <c r="H4" s="761"/>
      <c r="I4" s="761"/>
      <c r="J4" s="761"/>
      <c r="K4" s="761"/>
      <c r="L4" s="761"/>
      <c r="M4" s="761"/>
      <c r="N4" s="761"/>
      <c r="O4" s="761"/>
      <c r="P4" s="761"/>
      <c r="Q4" s="761"/>
      <c r="R4" s="761"/>
      <c r="S4" s="761"/>
      <c r="T4" s="761"/>
      <c r="U4" s="761"/>
      <c r="V4" s="761"/>
      <c r="W4" s="761"/>
      <c r="X4" s="761"/>
      <c r="Y4" s="761"/>
      <c r="Z4" s="761"/>
      <c r="AA4" s="761"/>
    </row>
    <row r="5" ht="9.75" customHeight="1" thickBot="1">
      <c r="C5" s="147"/>
    </row>
    <row r="6" spans="4:27" ht="32.25" customHeight="1" thickBot="1">
      <c r="D6" s="752" t="s">
        <v>415</v>
      </c>
      <c r="E6" s="753"/>
      <c r="F6" s="753"/>
      <c r="G6" s="753"/>
      <c r="H6" s="753"/>
      <c r="I6" s="753"/>
      <c r="J6" s="753"/>
      <c r="K6" s="753"/>
      <c r="L6" s="753"/>
      <c r="M6" s="753"/>
      <c r="N6" s="753"/>
      <c r="O6" s="753"/>
      <c r="P6" s="739"/>
      <c r="Q6" s="739"/>
      <c r="R6" s="739"/>
      <c r="S6" s="739"/>
      <c r="T6" s="739"/>
      <c r="U6" s="739"/>
      <c r="V6" s="739"/>
      <c r="W6" s="739"/>
      <c r="X6" s="739"/>
      <c r="Y6" s="739"/>
      <c r="Z6" s="739"/>
      <c r="AA6" s="740"/>
    </row>
    <row r="7" spans="3:27" ht="32.25" customHeight="1" thickBot="1">
      <c r="C7" s="148"/>
      <c r="D7" s="738" t="s">
        <v>11</v>
      </c>
      <c r="E7" s="739"/>
      <c r="F7" s="739"/>
      <c r="G7" s="739"/>
      <c r="H7" s="739"/>
      <c r="I7" s="740"/>
      <c r="J7" s="738" t="s">
        <v>12</v>
      </c>
      <c r="K7" s="739"/>
      <c r="L7" s="739"/>
      <c r="M7" s="739"/>
      <c r="N7" s="739"/>
      <c r="O7" s="740"/>
      <c r="P7" s="738" t="s">
        <v>13</v>
      </c>
      <c r="Q7" s="739"/>
      <c r="R7" s="739"/>
      <c r="S7" s="739"/>
      <c r="T7" s="739"/>
      <c r="U7" s="740"/>
      <c r="V7" s="738" t="s">
        <v>14</v>
      </c>
      <c r="W7" s="739"/>
      <c r="X7" s="739"/>
      <c r="Y7" s="739"/>
      <c r="Z7" s="739"/>
      <c r="AA7" s="740"/>
    </row>
    <row r="8" spans="2:27" ht="51" customHeight="1">
      <c r="B8" s="149"/>
      <c r="C8" s="148"/>
      <c r="D8" s="741" t="s">
        <v>385</v>
      </c>
      <c r="E8" s="762"/>
      <c r="F8" s="763" t="s">
        <v>386</v>
      </c>
      <c r="G8" s="765" t="s">
        <v>387</v>
      </c>
      <c r="H8" s="766"/>
      <c r="I8" s="767" t="s">
        <v>388</v>
      </c>
      <c r="J8" s="741" t="s">
        <v>385</v>
      </c>
      <c r="K8" s="762"/>
      <c r="L8" s="763" t="s">
        <v>386</v>
      </c>
      <c r="M8" s="765" t="s">
        <v>387</v>
      </c>
      <c r="N8" s="766"/>
      <c r="O8" s="767" t="s">
        <v>388</v>
      </c>
      <c r="P8" s="741" t="s">
        <v>385</v>
      </c>
      <c r="Q8" s="762"/>
      <c r="R8" s="763" t="s">
        <v>386</v>
      </c>
      <c r="S8" s="765" t="s">
        <v>387</v>
      </c>
      <c r="T8" s="766"/>
      <c r="U8" s="767" t="s">
        <v>388</v>
      </c>
      <c r="V8" s="741" t="s">
        <v>385</v>
      </c>
      <c r="W8" s="762"/>
      <c r="X8" s="763" t="s">
        <v>386</v>
      </c>
      <c r="Y8" s="765" t="s">
        <v>387</v>
      </c>
      <c r="Z8" s="766"/>
      <c r="AA8" s="767" t="s">
        <v>388</v>
      </c>
    </row>
    <row r="9" spans="2:27" ht="33" customHeight="1" thickBot="1">
      <c r="B9" s="189"/>
      <c r="C9" s="190" t="s">
        <v>10</v>
      </c>
      <c r="D9" s="191"/>
      <c r="E9" s="192" t="s">
        <v>416</v>
      </c>
      <c r="F9" s="764"/>
      <c r="G9" s="191"/>
      <c r="H9" s="192" t="s">
        <v>416</v>
      </c>
      <c r="I9" s="768"/>
      <c r="J9" s="191"/>
      <c r="K9" s="192" t="s">
        <v>416</v>
      </c>
      <c r="L9" s="764"/>
      <c r="M9" s="191"/>
      <c r="N9" s="192" t="s">
        <v>416</v>
      </c>
      <c r="O9" s="768"/>
      <c r="P9" s="191"/>
      <c r="Q9" s="192" t="s">
        <v>416</v>
      </c>
      <c r="R9" s="764"/>
      <c r="S9" s="191"/>
      <c r="T9" s="192" t="s">
        <v>416</v>
      </c>
      <c r="U9" s="768"/>
      <c r="V9" s="191"/>
      <c r="W9" s="192" t="s">
        <v>416</v>
      </c>
      <c r="X9" s="764"/>
      <c r="Y9" s="191"/>
      <c r="Z9" s="192" t="s">
        <v>416</v>
      </c>
      <c r="AA9" s="768"/>
    </row>
    <row r="10" spans="2:27" ht="15.75" customHeight="1">
      <c r="B10" s="749" t="s">
        <v>389</v>
      </c>
      <c r="C10" s="193" t="s">
        <v>417</v>
      </c>
      <c r="D10" s="197">
        <v>0</v>
      </c>
      <c r="E10" s="204">
        <v>0</v>
      </c>
      <c r="F10" s="198">
        <v>0</v>
      </c>
      <c r="G10" s="311">
        <v>0</v>
      </c>
      <c r="H10" s="312">
        <v>0</v>
      </c>
      <c r="I10" s="198">
        <v>0</v>
      </c>
      <c r="J10" s="197">
        <v>0</v>
      </c>
      <c r="K10" s="204">
        <v>0</v>
      </c>
      <c r="L10" s="198">
        <v>0</v>
      </c>
      <c r="M10" s="311">
        <v>0</v>
      </c>
      <c r="N10" s="312">
        <v>0</v>
      </c>
      <c r="O10" s="198">
        <v>0</v>
      </c>
      <c r="P10" s="197">
        <v>0</v>
      </c>
      <c r="Q10" s="204">
        <v>0</v>
      </c>
      <c r="R10" s="198">
        <v>0</v>
      </c>
      <c r="S10" s="311">
        <v>0</v>
      </c>
      <c r="T10" s="312">
        <v>0</v>
      </c>
      <c r="U10" s="198">
        <v>0</v>
      </c>
      <c r="V10" s="197">
        <v>0</v>
      </c>
      <c r="W10" s="204">
        <v>0</v>
      </c>
      <c r="X10" s="198">
        <v>0</v>
      </c>
      <c r="Y10" s="311">
        <v>0</v>
      </c>
      <c r="Z10" s="312">
        <v>0</v>
      </c>
      <c r="AA10" s="198">
        <v>0</v>
      </c>
    </row>
    <row r="11" spans="2:27" ht="15.75" customHeight="1">
      <c r="B11" s="750"/>
      <c r="C11" s="194" t="s">
        <v>395</v>
      </c>
      <c r="D11" s="197">
        <v>69906.061123</v>
      </c>
      <c r="E11" s="204">
        <v>414.178758</v>
      </c>
      <c r="F11" s="198">
        <v>33990.882361</v>
      </c>
      <c r="G11" s="198">
        <v>17238.19866</v>
      </c>
      <c r="H11" s="204">
        <v>101.552448</v>
      </c>
      <c r="I11" s="198">
        <v>276.277135</v>
      </c>
      <c r="J11" s="197">
        <v>70239.940564</v>
      </c>
      <c r="K11" s="204">
        <v>414.669766</v>
      </c>
      <c r="L11" s="198">
        <v>32805.348989</v>
      </c>
      <c r="M11" s="198">
        <v>15765.572779</v>
      </c>
      <c r="N11" s="204">
        <v>101.526078</v>
      </c>
      <c r="O11" s="198">
        <v>273.241959</v>
      </c>
      <c r="P11" s="197">
        <v>72487.888374</v>
      </c>
      <c r="Q11" s="204">
        <v>488.937916</v>
      </c>
      <c r="R11" s="198">
        <v>35524.876717</v>
      </c>
      <c r="S11" s="198">
        <v>16735.015341</v>
      </c>
      <c r="T11" s="204">
        <v>118.860221</v>
      </c>
      <c r="U11" s="198">
        <v>297.056855</v>
      </c>
      <c r="V11" s="197">
        <v>72968.678049</v>
      </c>
      <c r="W11" s="204">
        <v>481.096614</v>
      </c>
      <c r="X11" s="198">
        <v>35089.469512</v>
      </c>
      <c r="Y11" s="198">
        <v>16053.892059</v>
      </c>
      <c r="Z11" s="204">
        <v>116.887813</v>
      </c>
      <c r="AA11" s="198">
        <v>309.538722</v>
      </c>
    </row>
    <row r="12" spans="2:27" ht="15.75" customHeight="1">
      <c r="B12" s="750"/>
      <c r="C12" s="195" t="s">
        <v>418</v>
      </c>
      <c r="D12" s="197">
        <v>323016.130266</v>
      </c>
      <c r="E12" s="204">
        <v>34698.678966</v>
      </c>
      <c r="F12" s="198">
        <v>202689.384465</v>
      </c>
      <c r="G12" s="198">
        <v>100500.3535</v>
      </c>
      <c r="H12" s="204">
        <v>7101.402972</v>
      </c>
      <c r="I12" s="198">
        <v>19722.64295</v>
      </c>
      <c r="J12" s="197">
        <v>312402.074245</v>
      </c>
      <c r="K12" s="204">
        <v>26224.93909</v>
      </c>
      <c r="L12" s="198">
        <v>187089.774141</v>
      </c>
      <c r="M12" s="198">
        <v>99785.53456</v>
      </c>
      <c r="N12" s="204">
        <v>5104.375847</v>
      </c>
      <c r="O12" s="198">
        <v>14124.527878</v>
      </c>
      <c r="P12" s="197">
        <v>313184.748014</v>
      </c>
      <c r="Q12" s="204">
        <v>25340.393207</v>
      </c>
      <c r="R12" s="198">
        <v>184927.091272</v>
      </c>
      <c r="S12" s="198">
        <v>100205.02307899999</v>
      </c>
      <c r="T12" s="204">
        <v>4925.020974</v>
      </c>
      <c r="U12" s="198">
        <v>13459.797017</v>
      </c>
      <c r="V12" s="197">
        <v>312528.34446</v>
      </c>
      <c r="W12" s="204">
        <v>24265.311875</v>
      </c>
      <c r="X12" s="198">
        <v>185086.83618</v>
      </c>
      <c r="Y12" s="198">
        <v>99714.96273900001</v>
      </c>
      <c r="Z12" s="204">
        <v>4759.711228</v>
      </c>
      <c r="AA12" s="198">
        <v>13017.085268</v>
      </c>
    </row>
    <row r="13" spans="2:27" ht="15.75" customHeight="1">
      <c r="B13" s="750"/>
      <c r="C13" s="196" t="s">
        <v>419</v>
      </c>
      <c r="D13" s="197">
        <v>15664.285269</v>
      </c>
      <c r="E13" s="204">
        <v>2378.359895</v>
      </c>
      <c r="F13" s="198">
        <v>13034.510007</v>
      </c>
      <c r="G13" s="198">
        <v>8202.473566</v>
      </c>
      <c r="H13" s="204">
        <v>540.234261</v>
      </c>
      <c r="I13" s="198">
        <v>1485.674836</v>
      </c>
      <c r="J13" s="197">
        <v>15265.691359</v>
      </c>
      <c r="K13" s="204">
        <v>1787.946023</v>
      </c>
      <c r="L13" s="198">
        <v>12343.027527</v>
      </c>
      <c r="M13" s="198">
        <v>7533.69227</v>
      </c>
      <c r="N13" s="204">
        <v>404.865165</v>
      </c>
      <c r="O13" s="198">
        <v>1008.348291</v>
      </c>
      <c r="P13" s="197">
        <v>17826.917507</v>
      </c>
      <c r="Q13" s="204">
        <v>1735.162153</v>
      </c>
      <c r="R13" s="198">
        <v>13139.551065</v>
      </c>
      <c r="S13" s="198">
        <v>7838.97001</v>
      </c>
      <c r="T13" s="204">
        <v>394.967889</v>
      </c>
      <c r="U13" s="198">
        <v>965.346597</v>
      </c>
      <c r="V13" s="197">
        <v>18219.677725</v>
      </c>
      <c r="W13" s="204">
        <v>1609.637708</v>
      </c>
      <c r="X13" s="198">
        <v>13578.727635</v>
      </c>
      <c r="Y13" s="198">
        <v>7858.109122</v>
      </c>
      <c r="Z13" s="204">
        <v>364.259172</v>
      </c>
      <c r="AA13" s="198">
        <v>933.447482</v>
      </c>
    </row>
    <row r="14" spans="2:27" ht="15.75" customHeight="1">
      <c r="B14" s="750"/>
      <c r="C14" s="196" t="s">
        <v>420</v>
      </c>
      <c r="D14" s="197">
        <v>89276.27614</v>
      </c>
      <c r="E14" s="204">
        <v>20762.52076</v>
      </c>
      <c r="F14" s="198">
        <v>66167.35931500001</v>
      </c>
      <c r="G14" s="198">
        <v>33790.344156</v>
      </c>
      <c r="H14" s="204">
        <v>4290.770372</v>
      </c>
      <c r="I14" s="198">
        <v>12672.460851</v>
      </c>
      <c r="J14" s="197">
        <v>79872.419067</v>
      </c>
      <c r="K14" s="204">
        <v>14963.671653</v>
      </c>
      <c r="L14" s="198">
        <v>57314.661604999994</v>
      </c>
      <c r="M14" s="198">
        <v>31972.846041</v>
      </c>
      <c r="N14" s="204">
        <v>2927.420911</v>
      </c>
      <c r="O14" s="198">
        <v>8594.225596</v>
      </c>
      <c r="P14" s="197">
        <v>79598.23949600001</v>
      </c>
      <c r="Q14" s="204">
        <v>14467.557172</v>
      </c>
      <c r="R14" s="198">
        <v>56630.404062</v>
      </c>
      <c r="S14" s="198">
        <v>33308.345097</v>
      </c>
      <c r="T14" s="204">
        <v>2824.117037</v>
      </c>
      <c r="U14" s="198">
        <v>8160.625256</v>
      </c>
      <c r="V14" s="197">
        <v>79596.57606899999</v>
      </c>
      <c r="W14" s="204">
        <v>14169.078522</v>
      </c>
      <c r="X14" s="198">
        <v>56518.255637999995</v>
      </c>
      <c r="Y14" s="198">
        <v>33011.711991000004</v>
      </c>
      <c r="Z14" s="204">
        <v>2775.227734</v>
      </c>
      <c r="AA14" s="198">
        <v>7964.4910979999995</v>
      </c>
    </row>
    <row r="15" spans="2:27" ht="15.75" customHeight="1">
      <c r="B15" s="750"/>
      <c r="C15" s="195" t="s">
        <v>398</v>
      </c>
      <c r="D15" s="197">
        <f>+D16+D19+D20</f>
        <v>143034.332749</v>
      </c>
      <c r="E15" s="204">
        <v>12454.029516</v>
      </c>
      <c r="F15" s="198">
        <f>+F16+F19+F20</f>
        <v>132609.43523</v>
      </c>
      <c r="G15" s="198">
        <f>+G16+G19+G20</f>
        <v>25968.017390999998</v>
      </c>
      <c r="H15" s="204">
        <v>1463.791661</v>
      </c>
      <c r="I15" s="198">
        <f>+I16+I19+I20</f>
        <v>7820.308111</v>
      </c>
      <c r="J15" s="197">
        <f>+J16+J19+J20</f>
        <v>141477.257161</v>
      </c>
      <c r="K15" s="204">
        <v>9186.671475</v>
      </c>
      <c r="L15" s="198">
        <f>+L16+L19+L20</f>
        <v>131436.699494</v>
      </c>
      <c r="M15" s="198">
        <f>+M16+M19+M20</f>
        <v>26177.849041</v>
      </c>
      <c r="N15" s="204">
        <v>1768.567068</v>
      </c>
      <c r="O15" s="198">
        <f>+O16+O19+O20</f>
        <v>5575.879021</v>
      </c>
      <c r="P15" s="197">
        <f>+P16+P19+P20</f>
        <v>143278.127221</v>
      </c>
      <c r="Q15" s="204">
        <v>9166.732547</v>
      </c>
      <c r="R15" s="198">
        <f>+R16+R19+R20</f>
        <v>133284.879966</v>
      </c>
      <c r="S15" s="198">
        <f>+S16+S19+S20</f>
        <v>26274.999109999997</v>
      </c>
      <c r="T15" s="204">
        <v>1760.237315</v>
      </c>
      <c r="U15" s="198">
        <f>+U16+U19+U20</f>
        <v>5552.209474</v>
      </c>
      <c r="V15" s="197">
        <f>+V16+V19+V20</f>
        <v>144699.953241</v>
      </c>
      <c r="W15" s="204">
        <v>9163.746887</v>
      </c>
      <c r="X15" s="198">
        <f>+X16+X19+X20</f>
        <v>134874.533948</v>
      </c>
      <c r="Y15" s="198">
        <f>+Y16+Y19+Y20</f>
        <v>26398.336127000002</v>
      </c>
      <c r="Z15" s="204">
        <v>1778.450204</v>
      </c>
      <c r="AA15" s="198">
        <f>+AA16+AA19+AA20</f>
        <v>5608.294863</v>
      </c>
    </row>
    <row r="16" spans="2:27" ht="15.75" customHeight="1">
      <c r="B16" s="750"/>
      <c r="C16" s="199" t="s">
        <v>421</v>
      </c>
      <c r="D16" s="197">
        <f>+D17+D18</f>
        <v>97775.307494</v>
      </c>
      <c r="E16" s="204">
        <v>4247.318113</v>
      </c>
      <c r="F16" s="198">
        <f>+F17+F18</f>
        <v>97568.19883</v>
      </c>
      <c r="G16" s="198">
        <f>+G17+G18</f>
        <v>17342.515481</v>
      </c>
      <c r="H16" s="204">
        <v>1079.477053</v>
      </c>
      <c r="I16" s="198">
        <f>+I17+I18</f>
        <v>1824.28429</v>
      </c>
      <c r="J16" s="197">
        <f>+J17+J18</f>
        <v>97149.126856</v>
      </c>
      <c r="K16" s="204">
        <v>2905.803334</v>
      </c>
      <c r="L16" s="198">
        <f>+L17+L18</f>
        <v>96944.342612</v>
      </c>
      <c r="M16" s="198">
        <f>+M17+M18</f>
        <v>16906.131233</v>
      </c>
      <c r="N16" s="204">
        <v>966.28383</v>
      </c>
      <c r="O16" s="198">
        <f>+O17+O18</f>
        <v>1077.303963</v>
      </c>
      <c r="P16" s="197">
        <f>+P17+P18</f>
        <v>98925.91235900001</v>
      </c>
      <c r="Q16" s="204">
        <v>2888.054754</v>
      </c>
      <c r="R16" s="198">
        <f>+R17+R18</f>
        <v>98707.02355200001</v>
      </c>
      <c r="S16" s="198">
        <f>+S17+S18</f>
        <v>17028.258302</v>
      </c>
      <c r="T16" s="204">
        <v>959.111991</v>
      </c>
      <c r="U16" s="198">
        <f>+U17+U18</f>
        <v>1080.802501</v>
      </c>
      <c r="V16" s="197">
        <f>+V17+V18</f>
        <v>100342.65079300001</v>
      </c>
      <c r="W16" s="204">
        <v>2958.558193</v>
      </c>
      <c r="X16" s="198">
        <f>+X17+X18</f>
        <v>100110.181401</v>
      </c>
      <c r="Y16" s="198">
        <f>+Y17+Y18</f>
        <v>17274.026749</v>
      </c>
      <c r="Z16" s="204">
        <v>983.308682</v>
      </c>
      <c r="AA16" s="198">
        <f>+AA17+AA18</f>
        <v>1118.2261760000001</v>
      </c>
    </row>
    <row r="17" spans="2:27" ht="15.75" customHeight="1">
      <c r="B17" s="750"/>
      <c r="C17" s="200" t="s">
        <v>422</v>
      </c>
      <c r="D17" s="197">
        <v>6275.681059</v>
      </c>
      <c r="E17" s="204">
        <v>1369.271726</v>
      </c>
      <c r="F17" s="198">
        <v>6239.938979</v>
      </c>
      <c r="G17" s="198">
        <v>1337.412303</v>
      </c>
      <c r="H17" s="204">
        <v>1.931271</v>
      </c>
      <c r="I17" s="198">
        <v>622.8561</v>
      </c>
      <c r="J17" s="197">
        <v>5673.047014</v>
      </c>
      <c r="K17" s="204">
        <v>865.69858</v>
      </c>
      <c r="L17" s="198">
        <v>5637.355967</v>
      </c>
      <c r="M17" s="198">
        <v>1422.058449</v>
      </c>
      <c r="N17" s="204">
        <v>123.213198</v>
      </c>
      <c r="O17" s="198">
        <v>341.684465</v>
      </c>
      <c r="P17" s="197">
        <v>5642.574221</v>
      </c>
      <c r="Q17" s="204">
        <v>850.887427</v>
      </c>
      <c r="R17" s="198">
        <v>5610.938873</v>
      </c>
      <c r="S17" s="198">
        <v>1409.999051</v>
      </c>
      <c r="T17" s="204">
        <v>119.906245</v>
      </c>
      <c r="U17" s="198">
        <v>332.466568</v>
      </c>
      <c r="V17" s="197">
        <v>5579.947505</v>
      </c>
      <c r="W17" s="204">
        <v>843.492846</v>
      </c>
      <c r="X17" s="198">
        <v>5548.208856</v>
      </c>
      <c r="Y17" s="198">
        <v>1383.195268</v>
      </c>
      <c r="Z17" s="204">
        <v>118.478265</v>
      </c>
      <c r="AA17" s="198">
        <v>330.323127</v>
      </c>
    </row>
    <row r="18" spans="2:27" ht="15.75" customHeight="1">
      <c r="B18" s="750"/>
      <c r="C18" s="200" t="s">
        <v>423</v>
      </c>
      <c r="D18" s="197">
        <v>91499.626435</v>
      </c>
      <c r="E18" s="204">
        <v>2878.046387</v>
      </c>
      <c r="F18" s="198">
        <v>91328.259851</v>
      </c>
      <c r="G18" s="198">
        <v>16005.103178</v>
      </c>
      <c r="H18" s="204">
        <v>1077.545782</v>
      </c>
      <c r="I18" s="198">
        <v>1201.42819</v>
      </c>
      <c r="J18" s="197">
        <v>91476.079842</v>
      </c>
      <c r="K18" s="204">
        <v>2040.104754</v>
      </c>
      <c r="L18" s="198">
        <v>91306.986645</v>
      </c>
      <c r="M18" s="198">
        <v>15484.072784</v>
      </c>
      <c r="N18" s="204">
        <v>843.070632</v>
      </c>
      <c r="O18" s="198">
        <v>735.619498</v>
      </c>
      <c r="P18" s="197">
        <v>93283.338138</v>
      </c>
      <c r="Q18" s="204">
        <v>2037.167327</v>
      </c>
      <c r="R18" s="198">
        <v>93096.084679</v>
      </c>
      <c r="S18" s="198">
        <v>15618.259251</v>
      </c>
      <c r="T18" s="204">
        <v>839.205746</v>
      </c>
      <c r="U18" s="198">
        <v>748.335933</v>
      </c>
      <c r="V18" s="197">
        <v>94762.703288</v>
      </c>
      <c r="W18" s="204">
        <v>2115.065347</v>
      </c>
      <c r="X18" s="198">
        <v>94561.972545</v>
      </c>
      <c r="Y18" s="198">
        <v>15890.831481</v>
      </c>
      <c r="Z18" s="204">
        <v>864.830417</v>
      </c>
      <c r="AA18" s="198">
        <v>787.903049</v>
      </c>
    </row>
    <row r="19" spans="2:27" ht="15.75" customHeight="1">
      <c r="B19" s="750"/>
      <c r="C19" s="199" t="s">
        <v>424</v>
      </c>
      <c r="D19" s="197">
        <v>0</v>
      </c>
      <c r="E19" s="204">
        <v>0</v>
      </c>
      <c r="F19" s="198">
        <v>0</v>
      </c>
      <c r="G19" s="198">
        <v>0</v>
      </c>
      <c r="H19" s="204">
        <v>0</v>
      </c>
      <c r="I19" s="198">
        <v>0</v>
      </c>
      <c r="J19" s="197">
        <v>0</v>
      </c>
      <c r="K19" s="204">
        <v>0</v>
      </c>
      <c r="L19" s="198">
        <v>0</v>
      </c>
      <c r="M19" s="198">
        <v>0</v>
      </c>
      <c r="N19" s="204">
        <v>0</v>
      </c>
      <c r="O19" s="198">
        <v>0</v>
      </c>
      <c r="P19" s="197">
        <v>0</v>
      </c>
      <c r="Q19" s="204">
        <v>0</v>
      </c>
      <c r="R19" s="198">
        <v>0</v>
      </c>
      <c r="S19" s="198">
        <v>0</v>
      </c>
      <c r="T19" s="204">
        <v>0</v>
      </c>
      <c r="U19" s="198">
        <v>0</v>
      </c>
      <c r="V19" s="197">
        <v>0</v>
      </c>
      <c r="W19" s="204">
        <v>0</v>
      </c>
      <c r="X19" s="198">
        <v>0</v>
      </c>
      <c r="Y19" s="198">
        <v>0</v>
      </c>
      <c r="Z19" s="204">
        <v>0</v>
      </c>
      <c r="AA19" s="198">
        <v>0</v>
      </c>
    </row>
    <row r="20" spans="2:27" ht="15.75" customHeight="1">
      <c r="B20" s="750"/>
      <c r="C20" s="199" t="s">
        <v>425</v>
      </c>
      <c r="D20" s="197">
        <f>+D21+D22</f>
        <v>45259.025255</v>
      </c>
      <c r="E20" s="204">
        <v>8206.711403</v>
      </c>
      <c r="F20" s="198">
        <f>+F21+F22</f>
        <v>35041.2364</v>
      </c>
      <c r="G20" s="198">
        <f>+G21+G22</f>
        <v>8625.501909999999</v>
      </c>
      <c r="H20" s="204">
        <v>384.314608</v>
      </c>
      <c r="I20" s="198">
        <f>+I21+I22</f>
        <v>5996.023821000001</v>
      </c>
      <c r="J20" s="197">
        <f>+J21+J22</f>
        <v>44328.130305</v>
      </c>
      <c r="K20" s="204">
        <v>6280.86814</v>
      </c>
      <c r="L20" s="198">
        <f>+L21+L22</f>
        <v>34492.356882</v>
      </c>
      <c r="M20" s="198">
        <f>+M21+M22</f>
        <v>9271.717808000001</v>
      </c>
      <c r="N20" s="204">
        <v>802.283238</v>
      </c>
      <c r="O20" s="198">
        <f>+O21+O22</f>
        <v>4498.575057999999</v>
      </c>
      <c r="P20" s="197">
        <f>+P21+P22</f>
        <v>44352.214862</v>
      </c>
      <c r="Q20" s="204">
        <v>6278.677795</v>
      </c>
      <c r="R20" s="198">
        <f>+R21+R22</f>
        <v>34577.856413999994</v>
      </c>
      <c r="S20" s="198">
        <f>+S21+S22</f>
        <v>9246.740808</v>
      </c>
      <c r="T20" s="204">
        <v>801.125327</v>
      </c>
      <c r="U20" s="198">
        <f>+U21+U22</f>
        <v>4471.406973</v>
      </c>
      <c r="V20" s="197">
        <f>+V21+V22</f>
        <v>44357.302448</v>
      </c>
      <c r="W20" s="204">
        <v>6205.188694</v>
      </c>
      <c r="X20" s="198">
        <f>+X21+X22</f>
        <v>34764.352547</v>
      </c>
      <c r="Y20" s="198">
        <f>+Y21+Y22</f>
        <v>9124.309378</v>
      </c>
      <c r="Z20" s="204">
        <v>795.141522</v>
      </c>
      <c r="AA20" s="198">
        <f>+AA21+AA22</f>
        <v>4490.068687</v>
      </c>
    </row>
    <row r="21" spans="2:27" ht="15.75" customHeight="1">
      <c r="B21" s="750"/>
      <c r="C21" s="200" t="s">
        <v>426</v>
      </c>
      <c r="D21" s="197">
        <v>22448.280853</v>
      </c>
      <c r="E21" s="204">
        <v>4916.733191</v>
      </c>
      <c r="F21" s="198">
        <v>14649.546317</v>
      </c>
      <c r="G21" s="198">
        <v>2572.827536</v>
      </c>
      <c r="H21" s="204">
        <v>13.912646</v>
      </c>
      <c r="I21" s="198">
        <v>3628.521329</v>
      </c>
      <c r="J21" s="197">
        <v>21396.343084</v>
      </c>
      <c r="K21" s="204">
        <v>3926.025505</v>
      </c>
      <c r="L21" s="198">
        <v>13988.874064</v>
      </c>
      <c r="M21" s="198">
        <v>3138.090131</v>
      </c>
      <c r="N21" s="204">
        <v>522.204018</v>
      </c>
      <c r="O21" s="198">
        <v>2860.774087</v>
      </c>
      <c r="P21" s="197">
        <v>21052.188021</v>
      </c>
      <c r="Q21" s="204">
        <v>3902.082431</v>
      </c>
      <c r="R21" s="198">
        <v>13679.834722</v>
      </c>
      <c r="S21" s="198">
        <v>3047.352407</v>
      </c>
      <c r="T21" s="204">
        <v>518.426311</v>
      </c>
      <c r="U21" s="198">
        <v>2820.977284</v>
      </c>
      <c r="V21" s="197">
        <v>20817.501931</v>
      </c>
      <c r="W21" s="204">
        <v>3884.201007</v>
      </c>
      <c r="X21" s="198">
        <v>13483.65777</v>
      </c>
      <c r="Y21" s="198">
        <v>2996.170162</v>
      </c>
      <c r="Z21" s="204">
        <v>525.540383</v>
      </c>
      <c r="AA21" s="198">
        <v>2819.890332</v>
      </c>
    </row>
    <row r="22" spans="2:27" ht="15.75" customHeight="1">
      <c r="B22" s="750"/>
      <c r="C22" s="201" t="s">
        <v>427</v>
      </c>
      <c r="D22" s="197">
        <v>22810.744402</v>
      </c>
      <c r="E22" s="204">
        <v>3289.978212</v>
      </c>
      <c r="F22" s="198">
        <v>20391.690083</v>
      </c>
      <c r="G22" s="198">
        <v>6052.674374</v>
      </c>
      <c r="H22" s="204">
        <v>370.401962</v>
      </c>
      <c r="I22" s="198">
        <v>2367.502492</v>
      </c>
      <c r="J22" s="197">
        <v>22931.787221</v>
      </c>
      <c r="K22" s="204">
        <v>2354.842634</v>
      </c>
      <c r="L22" s="198">
        <v>20503.482818</v>
      </c>
      <c r="M22" s="198">
        <v>6133.627677</v>
      </c>
      <c r="N22" s="204">
        <v>280.07922</v>
      </c>
      <c r="O22" s="198">
        <v>1637.800971</v>
      </c>
      <c r="P22" s="197">
        <v>23300.026841</v>
      </c>
      <c r="Q22" s="204">
        <v>2376.595364</v>
      </c>
      <c r="R22" s="198">
        <v>20898.021692</v>
      </c>
      <c r="S22" s="198">
        <v>6199.388401</v>
      </c>
      <c r="T22" s="204">
        <v>282.699016</v>
      </c>
      <c r="U22" s="198">
        <v>1650.429689</v>
      </c>
      <c r="V22" s="197">
        <v>23539.800517</v>
      </c>
      <c r="W22" s="204">
        <v>2320.987687</v>
      </c>
      <c r="X22" s="198">
        <v>21280.694777</v>
      </c>
      <c r="Y22" s="198">
        <v>6128.139216</v>
      </c>
      <c r="Z22" s="204">
        <v>269.601139</v>
      </c>
      <c r="AA22" s="198">
        <v>1670.178355</v>
      </c>
    </row>
    <row r="23" spans="2:27" ht="15.75" customHeight="1">
      <c r="B23" s="750"/>
      <c r="C23" s="195" t="s">
        <v>405</v>
      </c>
      <c r="D23" s="197">
        <v>4378.028991</v>
      </c>
      <c r="E23" s="204">
        <v>111.15372</v>
      </c>
      <c r="F23" s="198">
        <v>4378.028991</v>
      </c>
      <c r="G23" s="197">
        <v>12548.738731</v>
      </c>
      <c r="H23" s="204">
        <v>16.434367</v>
      </c>
      <c r="I23" s="202"/>
      <c r="J23" s="197">
        <v>4533.081581</v>
      </c>
      <c r="K23" s="204">
        <v>97.417637</v>
      </c>
      <c r="L23" s="198">
        <v>4533.081581</v>
      </c>
      <c r="M23" s="197">
        <v>13300.137048</v>
      </c>
      <c r="N23" s="204">
        <v>2.54571</v>
      </c>
      <c r="O23" s="202"/>
      <c r="P23" s="197">
        <v>4625.131109</v>
      </c>
      <c r="Q23" s="204">
        <v>108.304736</v>
      </c>
      <c r="R23" s="198">
        <v>4625.131109</v>
      </c>
      <c r="S23" s="197">
        <v>13339.463222</v>
      </c>
      <c r="T23" s="204">
        <v>2.545699</v>
      </c>
      <c r="U23" s="202"/>
      <c r="V23" s="197">
        <v>4823.275503</v>
      </c>
      <c r="W23" s="204">
        <v>91.158332</v>
      </c>
      <c r="X23" s="198">
        <v>4823.275503</v>
      </c>
      <c r="Y23" s="197">
        <v>13639.83551</v>
      </c>
      <c r="Z23" s="204">
        <v>2.545637</v>
      </c>
      <c r="AA23" s="202"/>
    </row>
    <row r="24" spans="2:27" ht="15.75" customHeight="1" hidden="1">
      <c r="B24" s="750"/>
      <c r="C24" s="203"/>
      <c r="D24" s="197"/>
      <c r="E24" s="204"/>
      <c r="F24" s="198"/>
      <c r="G24" s="197" t="s">
        <v>428</v>
      </c>
      <c r="H24" s="204"/>
      <c r="I24" s="205"/>
      <c r="J24" s="197"/>
      <c r="K24" s="204"/>
      <c r="L24" s="198"/>
      <c r="M24" s="197" t="s">
        <v>428</v>
      </c>
      <c r="N24" s="204"/>
      <c r="O24" s="206"/>
      <c r="P24" s="197"/>
      <c r="Q24" s="204"/>
      <c r="R24" s="198"/>
      <c r="S24" s="197" t="s">
        <v>428</v>
      </c>
      <c r="T24" s="204"/>
      <c r="U24" s="206"/>
      <c r="V24" s="197"/>
      <c r="W24" s="204"/>
      <c r="X24" s="198"/>
      <c r="Y24" s="197"/>
      <c r="Z24" s="204"/>
      <c r="AA24" s="206"/>
    </row>
    <row r="25" spans="2:27" ht="15.75" customHeight="1">
      <c r="B25" s="750"/>
      <c r="C25" s="207" t="s">
        <v>429</v>
      </c>
      <c r="D25" s="208"/>
      <c r="E25" s="209"/>
      <c r="F25" s="210"/>
      <c r="G25" s="313">
        <v>0</v>
      </c>
      <c r="H25" s="209"/>
      <c r="I25" s="211"/>
      <c r="J25" s="212"/>
      <c r="K25" s="184"/>
      <c r="L25" s="213"/>
      <c r="M25" s="313">
        <v>0</v>
      </c>
      <c r="N25" s="184"/>
      <c r="O25" s="214"/>
      <c r="P25" s="212"/>
      <c r="Q25" s="184"/>
      <c r="R25" s="213"/>
      <c r="S25" s="313">
        <v>0</v>
      </c>
      <c r="T25" s="184"/>
      <c r="U25" s="214"/>
      <c r="V25" s="212"/>
      <c r="W25" s="184"/>
      <c r="X25" s="213"/>
      <c r="Y25" s="313">
        <v>0</v>
      </c>
      <c r="Z25" s="184"/>
      <c r="AA25" s="214"/>
    </row>
    <row r="26" spans="2:27" ht="19.5" customHeight="1" thickBot="1">
      <c r="B26" s="751"/>
      <c r="C26" s="215" t="s">
        <v>430</v>
      </c>
      <c r="D26" s="216"/>
      <c r="E26" s="217"/>
      <c r="F26" s="218"/>
      <c r="G26" s="219">
        <f>+G10+G11+G12+G15+G23+G25</f>
        <v>156255.30828199998</v>
      </c>
      <c r="H26" s="217"/>
      <c r="I26" s="220"/>
      <c r="J26" s="216"/>
      <c r="K26" s="217"/>
      <c r="L26" s="218"/>
      <c r="M26" s="219">
        <f>+M10+M11+M12+M15+M23+M25</f>
        <v>155029.093428</v>
      </c>
      <c r="N26" s="217"/>
      <c r="O26" s="221"/>
      <c r="P26" s="216"/>
      <c r="Q26" s="217"/>
      <c r="R26" s="218"/>
      <c r="S26" s="219">
        <f>+S10+S11+S12+S15+S23+S25</f>
        <v>156554.500752</v>
      </c>
      <c r="T26" s="217"/>
      <c r="U26" s="221"/>
      <c r="V26" s="216"/>
      <c r="W26" s="217"/>
      <c r="X26" s="218"/>
      <c r="Y26" s="219">
        <f>+Y10+Y11+Y12+Y15+Y23+Y25</f>
        <v>155807.026435</v>
      </c>
      <c r="Z26" s="217"/>
      <c r="AA26" s="221"/>
    </row>
    <row r="27" spans="2:27" ht="14.25">
      <c r="B27" s="170"/>
      <c r="D27" s="222" t="s">
        <v>431</v>
      </c>
      <c r="E27" s="180"/>
      <c r="F27" s="180"/>
      <c r="G27" s="180"/>
      <c r="H27" s="180"/>
      <c r="I27" s="181"/>
      <c r="J27" s="180"/>
      <c r="K27" s="180"/>
      <c r="L27" s="180"/>
      <c r="M27" s="180"/>
      <c r="N27" s="180"/>
      <c r="O27" s="180"/>
      <c r="P27" s="180"/>
      <c r="Q27" s="180"/>
      <c r="R27" s="180"/>
      <c r="S27" s="180"/>
      <c r="T27" s="180"/>
      <c r="U27" s="180"/>
      <c r="V27" s="180"/>
      <c r="W27" s="180"/>
      <c r="X27" s="180"/>
      <c r="Y27" s="180"/>
      <c r="Z27" s="180"/>
      <c r="AA27" s="180"/>
    </row>
    <row r="28" spans="2:27" ht="14.25">
      <c r="B28" s="170"/>
      <c r="D28" s="222" t="s">
        <v>432</v>
      </c>
      <c r="E28" s="180"/>
      <c r="F28" s="180"/>
      <c r="G28" s="180"/>
      <c r="H28" s="180"/>
      <c r="I28" s="181"/>
      <c r="J28" s="180"/>
      <c r="K28" s="180"/>
      <c r="L28" s="180"/>
      <c r="M28" s="180"/>
      <c r="N28" s="180"/>
      <c r="O28" s="180"/>
      <c r="P28" s="180"/>
      <c r="Q28" s="180"/>
      <c r="R28" s="180"/>
      <c r="S28" s="180"/>
      <c r="T28" s="180"/>
      <c r="U28" s="180"/>
      <c r="V28" s="180"/>
      <c r="W28" s="180"/>
      <c r="X28" s="180"/>
      <c r="Y28" s="180"/>
      <c r="Z28" s="180"/>
      <c r="AA28" s="180"/>
    </row>
    <row r="29" spans="3:27" ht="23.25" thickBot="1">
      <c r="C29" s="148"/>
      <c r="D29" s="180"/>
      <c r="E29" s="180"/>
      <c r="F29" s="180"/>
      <c r="G29" s="180"/>
      <c r="H29" s="180"/>
      <c r="I29" s="181"/>
      <c r="J29" s="180"/>
      <c r="K29" s="180"/>
      <c r="L29" s="180"/>
      <c r="M29" s="180"/>
      <c r="N29" s="180"/>
      <c r="O29" s="180"/>
      <c r="P29" s="180"/>
      <c r="Q29" s="180"/>
      <c r="R29" s="180"/>
      <c r="S29" s="180"/>
      <c r="T29" s="180"/>
      <c r="U29" s="180"/>
      <c r="V29" s="180"/>
      <c r="W29" s="180"/>
      <c r="X29" s="180"/>
      <c r="Y29" s="180"/>
      <c r="Z29" s="180"/>
      <c r="AA29" s="180"/>
    </row>
    <row r="30" spans="2:27" s="185" customFormat="1" ht="32.25" customHeight="1" thickBot="1">
      <c r="B30" s="145"/>
      <c r="C30" s="148"/>
      <c r="D30" s="752" t="s">
        <v>415</v>
      </c>
      <c r="E30" s="753"/>
      <c r="F30" s="753"/>
      <c r="G30" s="753"/>
      <c r="H30" s="753"/>
      <c r="I30" s="753"/>
      <c r="J30" s="753"/>
      <c r="K30" s="753"/>
      <c r="L30" s="753"/>
      <c r="M30" s="753"/>
      <c r="N30" s="753"/>
      <c r="O30" s="753"/>
      <c r="P30" s="739"/>
      <c r="Q30" s="739"/>
      <c r="R30" s="739"/>
      <c r="S30" s="739"/>
      <c r="T30" s="739"/>
      <c r="U30" s="739"/>
      <c r="V30" s="739"/>
      <c r="W30" s="739"/>
      <c r="X30" s="739"/>
      <c r="Y30" s="739"/>
      <c r="Z30" s="739"/>
      <c r="AA30" s="740"/>
    </row>
    <row r="31" spans="2:27" s="185" customFormat="1" ht="32.25" customHeight="1" thickBot="1">
      <c r="B31" s="145"/>
      <c r="C31" s="148"/>
      <c r="D31" s="738" t="s">
        <v>11</v>
      </c>
      <c r="E31" s="739"/>
      <c r="F31" s="739"/>
      <c r="G31" s="739"/>
      <c r="H31" s="739"/>
      <c r="I31" s="740"/>
      <c r="J31" s="738" t="s">
        <v>12</v>
      </c>
      <c r="K31" s="739"/>
      <c r="L31" s="739"/>
      <c r="M31" s="739"/>
      <c r="N31" s="739"/>
      <c r="O31" s="740"/>
      <c r="P31" s="738" t="s">
        <v>13</v>
      </c>
      <c r="Q31" s="739"/>
      <c r="R31" s="739"/>
      <c r="S31" s="739"/>
      <c r="T31" s="739"/>
      <c r="U31" s="740"/>
      <c r="V31" s="738" t="s">
        <v>14</v>
      </c>
      <c r="W31" s="739"/>
      <c r="X31" s="739"/>
      <c r="Y31" s="739"/>
      <c r="Z31" s="739"/>
      <c r="AA31" s="740"/>
    </row>
    <row r="32" spans="2:27" s="185" customFormat="1" ht="51" customHeight="1">
      <c r="B32" s="149"/>
      <c r="C32" s="148"/>
      <c r="D32" s="741" t="s">
        <v>385</v>
      </c>
      <c r="E32" s="762"/>
      <c r="F32" s="763" t="s">
        <v>386</v>
      </c>
      <c r="G32" s="765" t="s">
        <v>387</v>
      </c>
      <c r="H32" s="766"/>
      <c r="I32" s="767" t="s">
        <v>388</v>
      </c>
      <c r="J32" s="741" t="s">
        <v>385</v>
      </c>
      <c r="K32" s="762"/>
      <c r="L32" s="763" t="s">
        <v>386</v>
      </c>
      <c r="M32" s="765" t="s">
        <v>387</v>
      </c>
      <c r="N32" s="766"/>
      <c r="O32" s="767" t="s">
        <v>388</v>
      </c>
      <c r="P32" s="741" t="s">
        <v>385</v>
      </c>
      <c r="Q32" s="762"/>
      <c r="R32" s="763" t="s">
        <v>386</v>
      </c>
      <c r="S32" s="765" t="s">
        <v>387</v>
      </c>
      <c r="T32" s="766"/>
      <c r="U32" s="767" t="s">
        <v>388</v>
      </c>
      <c r="V32" s="741" t="s">
        <v>385</v>
      </c>
      <c r="W32" s="762"/>
      <c r="X32" s="763" t="s">
        <v>386</v>
      </c>
      <c r="Y32" s="765" t="s">
        <v>387</v>
      </c>
      <c r="Z32" s="766"/>
      <c r="AA32" s="767" t="s">
        <v>388</v>
      </c>
    </row>
    <row r="33" spans="2:27" s="185" customFormat="1" ht="33" customHeight="1" thickBot="1">
      <c r="B33" s="223">
        <v>1</v>
      </c>
      <c r="C33" s="190" t="s">
        <v>10</v>
      </c>
      <c r="D33" s="191"/>
      <c r="E33" s="192" t="s">
        <v>416</v>
      </c>
      <c r="F33" s="764"/>
      <c r="G33" s="191"/>
      <c r="H33" s="192" t="s">
        <v>416</v>
      </c>
      <c r="I33" s="768"/>
      <c r="J33" s="191"/>
      <c r="K33" s="192" t="s">
        <v>416</v>
      </c>
      <c r="L33" s="764"/>
      <c r="M33" s="191"/>
      <c r="N33" s="192" t="s">
        <v>416</v>
      </c>
      <c r="O33" s="768"/>
      <c r="P33" s="191"/>
      <c r="Q33" s="192" t="s">
        <v>416</v>
      </c>
      <c r="R33" s="764"/>
      <c r="S33" s="191"/>
      <c r="T33" s="192" t="s">
        <v>416</v>
      </c>
      <c r="U33" s="768"/>
      <c r="V33" s="191"/>
      <c r="W33" s="192" t="s">
        <v>416</v>
      </c>
      <c r="X33" s="764"/>
      <c r="Y33" s="191"/>
      <c r="Z33" s="192" t="s">
        <v>416</v>
      </c>
      <c r="AA33" s="768"/>
    </row>
    <row r="34" spans="2:27" s="185" customFormat="1" ht="15.75" customHeight="1">
      <c r="B34" s="749" t="s">
        <v>560</v>
      </c>
      <c r="C34" s="193" t="s">
        <v>417</v>
      </c>
      <c r="D34" s="158">
        <v>0</v>
      </c>
      <c r="E34" s="183">
        <v>0</v>
      </c>
      <c r="F34" s="310">
        <v>0</v>
      </c>
      <c r="G34" s="297">
        <v>0</v>
      </c>
      <c r="H34" s="314">
        <v>0</v>
      </c>
      <c r="I34" s="315">
        <v>0</v>
      </c>
      <c r="J34" s="158">
        <v>0</v>
      </c>
      <c r="K34" s="183">
        <v>0</v>
      </c>
      <c r="L34" s="310">
        <v>0</v>
      </c>
      <c r="M34" s="297">
        <v>0</v>
      </c>
      <c r="N34" s="314">
        <v>0</v>
      </c>
      <c r="O34" s="315">
        <v>0</v>
      </c>
      <c r="P34" s="158">
        <v>0</v>
      </c>
      <c r="Q34" s="183">
        <v>0</v>
      </c>
      <c r="R34" s="310">
        <v>0</v>
      </c>
      <c r="S34" s="297">
        <v>0</v>
      </c>
      <c r="T34" s="314">
        <v>0</v>
      </c>
      <c r="U34" s="315">
        <v>0</v>
      </c>
      <c r="V34" s="158">
        <v>0</v>
      </c>
      <c r="W34" s="183">
        <v>0</v>
      </c>
      <c r="X34" s="310">
        <v>0</v>
      </c>
      <c r="Y34" s="297">
        <v>0</v>
      </c>
      <c r="Z34" s="314">
        <v>0</v>
      </c>
      <c r="AA34" s="315">
        <v>0</v>
      </c>
    </row>
    <row r="35" spans="2:27" s="185" customFormat="1" ht="15.75" customHeight="1">
      <c r="B35" s="750"/>
      <c r="C35" s="194" t="s">
        <v>395</v>
      </c>
      <c r="D35" s="158">
        <v>26642.637769</v>
      </c>
      <c r="E35" s="183">
        <v>409.306958</v>
      </c>
      <c r="F35" s="182">
        <v>17886.191968</v>
      </c>
      <c r="G35" s="158">
        <v>6521.00441</v>
      </c>
      <c r="H35" s="183">
        <v>100.338174</v>
      </c>
      <c r="I35" s="225">
        <v>242.167623</v>
      </c>
      <c r="J35" s="158">
        <v>27738.482076</v>
      </c>
      <c r="K35" s="183">
        <v>409.812353</v>
      </c>
      <c r="L35" s="182">
        <v>18848.50386</v>
      </c>
      <c r="M35" s="158">
        <v>7364.671049</v>
      </c>
      <c r="N35" s="183">
        <v>100.311725</v>
      </c>
      <c r="O35" s="225">
        <v>241.011662</v>
      </c>
      <c r="P35" s="158">
        <v>26061.570789</v>
      </c>
      <c r="Q35" s="183">
        <v>377.204579</v>
      </c>
      <c r="R35" s="182">
        <v>18453.926113</v>
      </c>
      <c r="S35" s="158">
        <v>7344.019365</v>
      </c>
      <c r="T35" s="183">
        <v>93.109244</v>
      </c>
      <c r="U35" s="225">
        <v>251.656739</v>
      </c>
      <c r="V35" s="158">
        <v>26364.819906</v>
      </c>
      <c r="W35" s="183">
        <v>370.197247</v>
      </c>
      <c r="X35" s="182">
        <v>18738.672671</v>
      </c>
      <c r="Y35" s="158">
        <v>7219.871694</v>
      </c>
      <c r="Z35" s="183">
        <v>91.338923</v>
      </c>
      <c r="AA35" s="225">
        <v>260.581022</v>
      </c>
    </row>
    <row r="36" spans="2:27" s="185" customFormat="1" ht="15.75" customHeight="1">
      <c r="B36" s="750"/>
      <c r="C36" s="195" t="s">
        <v>418</v>
      </c>
      <c r="D36" s="197">
        <v>232927.575323</v>
      </c>
      <c r="E36" s="204">
        <v>34025.967172</v>
      </c>
      <c r="F36" s="316">
        <v>156081.866913</v>
      </c>
      <c r="G36" s="197">
        <v>77063.096517</v>
      </c>
      <c r="H36" s="204">
        <v>6968.163312</v>
      </c>
      <c r="I36" s="206">
        <v>19110.01626</v>
      </c>
      <c r="J36" s="197">
        <v>216305.125461</v>
      </c>
      <c r="K36" s="204">
        <v>25600.387763</v>
      </c>
      <c r="L36" s="316">
        <v>139327.051723</v>
      </c>
      <c r="M36" s="197">
        <v>74599.266446</v>
      </c>
      <c r="N36" s="204">
        <v>4977.137682</v>
      </c>
      <c r="O36" s="206">
        <v>13557.149401</v>
      </c>
      <c r="P36" s="197">
        <v>215574.52975</v>
      </c>
      <c r="Q36" s="204">
        <v>24711.925793</v>
      </c>
      <c r="R36" s="316">
        <v>137829.961825</v>
      </c>
      <c r="S36" s="197">
        <v>75170.822553</v>
      </c>
      <c r="T36" s="204">
        <v>4796.34906</v>
      </c>
      <c r="U36" s="206">
        <v>12900.117018</v>
      </c>
      <c r="V36" s="197">
        <v>214487.559849</v>
      </c>
      <c r="W36" s="204">
        <v>23639.263622</v>
      </c>
      <c r="X36" s="316">
        <v>136497.911862</v>
      </c>
      <c r="Y36" s="197">
        <v>73725.339296</v>
      </c>
      <c r="Z36" s="204">
        <v>4626.395258</v>
      </c>
      <c r="AA36" s="206">
        <v>12438.427994</v>
      </c>
    </row>
    <row r="37" spans="2:27" s="185" customFormat="1" ht="15.75" customHeight="1">
      <c r="B37" s="750"/>
      <c r="C37" s="196" t="s">
        <v>419</v>
      </c>
      <c r="D37" s="197">
        <v>9695.752844</v>
      </c>
      <c r="E37" s="204">
        <v>2169.822523</v>
      </c>
      <c r="F37" s="316">
        <v>8398.006964</v>
      </c>
      <c r="G37" s="197">
        <v>4828.768998</v>
      </c>
      <c r="H37" s="204">
        <v>494.45078</v>
      </c>
      <c r="I37" s="206">
        <v>1239.863434</v>
      </c>
      <c r="J37" s="197">
        <v>9033.271614</v>
      </c>
      <c r="K37" s="204">
        <v>1589.507433</v>
      </c>
      <c r="L37" s="316">
        <v>7587.799374</v>
      </c>
      <c r="M37" s="197">
        <v>4103.393053</v>
      </c>
      <c r="N37" s="204">
        <v>360.471555</v>
      </c>
      <c r="O37" s="206">
        <v>797.650392</v>
      </c>
      <c r="P37" s="197">
        <v>8914.141949</v>
      </c>
      <c r="Q37" s="204">
        <v>1534.453755</v>
      </c>
      <c r="R37" s="316">
        <v>7595.874559</v>
      </c>
      <c r="S37" s="197">
        <v>4104.055091</v>
      </c>
      <c r="T37" s="204">
        <v>350.029518</v>
      </c>
      <c r="U37" s="206">
        <v>764.145598</v>
      </c>
      <c r="V37" s="197">
        <v>9268.639335</v>
      </c>
      <c r="W37" s="204">
        <v>1410.70295</v>
      </c>
      <c r="X37" s="316">
        <v>7525.491472</v>
      </c>
      <c r="Y37" s="197">
        <v>4044.417162</v>
      </c>
      <c r="Z37" s="204">
        <v>319.746479</v>
      </c>
      <c r="AA37" s="206">
        <v>702.431155</v>
      </c>
    </row>
    <row r="38" spans="2:27" s="185" customFormat="1" ht="15.75" customHeight="1">
      <c r="B38" s="750"/>
      <c r="C38" s="196" t="s">
        <v>420</v>
      </c>
      <c r="D38" s="197">
        <v>86731.749151</v>
      </c>
      <c r="E38" s="204">
        <v>20681.086587</v>
      </c>
      <c r="F38" s="316">
        <v>63952.706695</v>
      </c>
      <c r="G38" s="197">
        <v>32211.899927</v>
      </c>
      <c r="H38" s="204">
        <v>4282.277674</v>
      </c>
      <c r="I38" s="206">
        <v>12598.878453</v>
      </c>
      <c r="J38" s="197">
        <v>77318.026086</v>
      </c>
      <c r="K38" s="204">
        <v>14876.798955</v>
      </c>
      <c r="L38" s="316">
        <v>55094.810137</v>
      </c>
      <c r="M38" s="197">
        <v>30375.668015</v>
      </c>
      <c r="N38" s="204">
        <v>2911.563624</v>
      </c>
      <c r="O38" s="206">
        <v>8518.02318</v>
      </c>
      <c r="P38" s="197">
        <v>76993.169809</v>
      </c>
      <c r="Q38" s="204">
        <v>14384.025117</v>
      </c>
      <c r="R38" s="316">
        <v>54352.49123</v>
      </c>
      <c r="S38" s="197">
        <v>31700.321375</v>
      </c>
      <c r="T38" s="204">
        <v>2809.611244</v>
      </c>
      <c r="U38" s="206">
        <v>8088.709684</v>
      </c>
      <c r="V38" s="197">
        <v>76967.935736</v>
      </c>
      <c r="W38" s="204">
        <v>14100.354667</v>
      </c>
      <c r="X38" s="316">
        <v>54234.896623</v>
      </c>
      <c r="Y38" s="197">
        <v>31343.431142</v>
      </c>
      <c r="Z38" s="204">
        <v>2763.57396</v>
      </c>
      <c r="AA38" s="206">
        <v>7899.951736</v>
      </c>
    </row>
    <row r="39" spans="2:27" s="185" customFormat="1" ht="15.75" customHeight="1">
      <c r="B39" s="750"/>
      <c r="C39" s="195" t="s">
        <v>398</v>
      </c>
      <c r="D39" s="197">
        <v>135708.399059</v>
      </c>
      <c r="E39" s="204">
        <v>12379.439301</v>
      </c>
      <c r="F39" s="316">
        <v>125315.409113</v>
      </c>
      <c r="G39" s="197">
        <v>24963.261534</v>
      </c>
      <c r="H39" s="204">
        <v>1416.733181</v>
      </c>
      <c r="I39" s="206">
        <v>7758.24241</v>
      </c>
      <c r="J39" s="197">
        <v>133955.447803</v>
      </c>
      <c r="K39" s="204">
        <v>9113.804489</v>
      </c>
      <c r="L39" s="316">
        <v>123946.806001</v>
      </c>
      <c r="M39" s="197">
        <v>25191.440352</v>
      </c>
      <c r="N39" s="204">
        <v>1722.160252</v>
      </c>
      <c r="O39" s="206">
        <v>5516.60744</v>
      </c>
      <c r="P39" s="197">
        <v>135562.317188</v>
      </c>
      <c r="Q39" s="204">
        <v>9098.369511</v>
      </c>
      <c r="R39" s="316">
        <v>125600.67067</v>
      </c>
      <c r="S39" s="197">
        <v>25285.308804</v>
      </c>
      <c r="T39" s="204">
        <v>1716.014601</v>
      </c>
      <c r="U39" s="206">
        <v>5495.227028</v>
      </c>
      <c r="V39" s="197">
        <v>136773.560666</v>
      </c>
      <c r="W39" s="204">
        <v>9095.356049</v>
      </c>
      <c r="X39" s="316">
        <v>126977.60579</v>
      </c>
      <c r="Y39" s="197">
        <v>25390.999165</v>
      </c>
      <c r="Z39" s="204">
        <v>1727.769372</v>
      </c>
      <c r="AA39" s="206">
        <v>5549.924428</v>
      </c>
    </row>
    <row r="40" spans="2:27" s="185" customFormat="1" ht="15.75" customHeight="1">
      <c r="B40" s="750"/>
      <c r="C40" s="199" t="s">
        <v>421</v>
      </c>
      <c r="D40" s="197">
        <v>90756.151643</v>
      </c>
      <c r="E40" s="204">
        <v>4193.235476</v>
      </c>
      <c r="F40" s="316">
        <v>90552.456467</v>
      </c>
      <c r="G40" s="197">
        <v>16475.765058</v>
      </c>
      <c r="H40" s="204">
        <v>1047.396367</v>
      </c>
      <c r="I40" s="206">
        <v>1779.956911</v>
      </c>
      <c r="J40" s="197">
        <v>89944.162078</v>
      </c>
      <c r="K40" s="204">
        <v>2854.156397</v>
      </c>
      <c r="L40" s="316">
        <v>89741.768194</v>
      </c>
      <c r="M40" s="197">
        <v>16063.086213</v>
      </c>
      <c r="N40" s="204">
        <v>934.67485</v>
      </c>
      <c r="O40" s="206">
        <v>1036.848237</v>
      </c>
      <c r="P40" s="197">
        <v>91532.594019</v>
      </c>
      <c r="Q40" s="204">
        <v>2838.772846</v>
      </c>
      <c r="R40" s="316">
        <v>91315.948202</v>
      </c>
      <c r="S40" s="197">
        <v>16185.009444</v>
      </c>
      <c r="T40" s="204">
        <v>929.760385</v>
      </c>
      <c r="U40" s="206">
        <v>1040.754333</v>
      </c>
      <c r="V40" s="197">
        <v>92740.233444</v>
      </c>
      <c r="W40" s="204">
        <v>2909.715934</v>
      </c>
      <c r="X40" s="316">
        <v>92510.207825</v>
      </c>
      <c r="Y40" s="197">
        <v>16419.404839</v>
      </c>
      <c r="Z40" s="204">
        <v>954.532944</v>
      </c>
      <c r="AA40" s="206">
        <v>1077.699637</v>
      </c>
    </row>
    <row r="41" spans="2:27" s="185" customFormat="1" ht="15.75" customHeight="1">
      <c r="B41" s="750"/>
      <c r="C41" s="200" t="s">
        <v>422</v>
      </c>
      <c r="D41" s="158">
        <v>6219.61546</v>
      </c>
      <c r="E41" s="183">
        <v>1368.072498</v>
      </c>
      <c r="F41" s="182">
        <v>6184.404586</v>
      </c>
      <c r="G41" s="158">
        <v>1299.276592</v>
      </c>
      <c r="H41" s="183">
        <v>0</v>
      </c>
      <c r="I41" s="225">
        <v>620.688522</v>
      </c>
      <c r="J41" s="158">
        <v>5620.741112</v>
      </c>
      <c r="K41" s="183">
        <v>864.57816</v>
      </c>
      <c r="L41" s="182">
        <v>5585.501271</v>
      </c>
      <c r="M41" s="158">
        <v>1386.779155</v>
      </c>
      <c r="N41" s="183">
        <v>120.741001</v>
      </c>
      <c r="O41" s="225">
        <v>339.749701</v>
      </c>
      <c r="P41" s="158">
        <v>5592.914918</v>
      </c>
      <c r="Q41" s="183">
        <v>850.076109</v>
      </c>
      <c r="R41" s="182">
        <v>5561.691507</v>
      </c>
      <c r="S41" s="158">
        <v>1378.778623</v>
      </c>
      <c r="T41" s="183">
        <v>118.713271</v>
      </c>
      <c r="U41" s="225">
        <v>330.958567</v>
      </c>
      <c r="V41" s="158">
        <v>5534.542175</v>
      </c>
      <c r="W41" s="183">
        <v>842.828994</v>
      </c>
      <c r="X41" s="182">
        <v>5503.180567</v>
      </c>
      <c r="Y41" s="158">
        <v>1354.69349</v>
      </c>
      <c r="Z41" s="183">
        <v>117.754702</v>
      </c>
      <c r="AA41" s="225">
        <v>328.889188</v>
      </c>
    </row>
    <row r="42" spans="2:27" s="185" customFormat="1" ht="15.75" customHeight="1">
      <c r="B42" s="750"/>
      <c r="C42" s="200" t="s">
        <v>423</v>
      </c>
      <c r="D42" s="158">
        <v>84536.536183</v>
      </c>
      <c r="E42" s="183">
        <v>2825.162978</v>
      </c>
      <c r="F42" s="182">
        <v>84368.051881</v>
      </c>
      <c r="G42" s="158">
        <v>15176.488467</v>
      </c>
      <c r="H42" s="183">
        <v>1047.396367</v>
      </c>
      <c r="I42" s="225">
        <v>1159.268389</v>
      </c>
      <c r="J42" s="158">
        <v>84323.420967</v>
      </c>
      <c r="K42" s="183">
        <v>1989.578237</v>
      </c>
      <c r="L42" s="182">
        <v>84156.266923</v>
      </c>
      <c r="M42" s="158">
        <v>14676.307055</v>
      </c>
      <c r="N42" s="183">
        <v>813.933849</v>
      </c>
      <c r="O42" s="225">
        <v>697.098536</v>
      </c>
      <c r="P42" s="158">
        <v>85939.679101</v>
      </c>
      <c r="Q42" s="183">
        <v>1988.696737</v>
      </c>
      <c r="R42" s="182">
        <v>85754.256695</v>
      </c>
      <c r="S42" s="158">
        <v>14806.230823</v>
      </c>
      <c r="T42" s="183">
        <v>811.047114</v>
      </c>
      <c r="U42" s="225">
        <v>709.795766</v>
      </c>
      <c r="V42" s="158">
        <v>87205.691269</v>
      </c>
      <c r="W42" s="183">
        <v>2066.88694</v>
      </c>
      <c r="X42" s="182">
        <v>87007.027258</v>
      </c>
      <c r="Y42" s="158">
        <v>15064.711349</v>
      </c>
      <c r="Z42" s="183">
        <v>836.778242</v>
      </c>
      <c r="AA42" s="225">
        <v>748.810449</v>
      </c>
    </row>
    <row r="43" spans="2:27" s="185" customFormat="1" ht="15.75" customHeight="1">
      <c r="B43" s="750"/>
      <c r="C43" s="199" t="s">
        <v>424</v>
      </c>
      <c r="D43" s="158">
        <v>0</v>
      </c>
      <c r="E43" s="183">
        <v>0</v>
      </c>
      <c r="F43" s="182">
        <v>0</v>
      </c>
      <c r="G43" s="158">
        <v>0</v>
      </c>
      <c r="H43" s="183">
        <v>0</v>
      </c>
      <c r="I43" s="225">
        <v>0</v>
      </c>
      <c r="J43" s="158">
        <v>0</v>
      </c>
      <c r="K43" s="183">
        <v>0</v>
      </c>
      <c r="L43" s="182">
        <v>0</v>
      </c>
      <c r="M43" s="158">
        <v>0</v>
      </c>
      <c r="N43" s="183">
        <v>0</v>
      </c>
      <c r="O43" s="225">
        <v>0</v>
      </c>
      <c r="P43" s="158">
        <v>0</v>
      </c>
      <c r="Q43" s="183">
        <v>0</v>
      </c>
      <c r="R43" s="182">
        <v>0</v>
      </c>
      <c r="S43" s="158">
        <v>0</v>
      </c>
      <c r="T43" s="183">
        <v>0</v>
      </c>
      <c r="U43" s="225">
        <v>0</v>
      </c>
      <c r="V43" s="158">
        <v>0</v>
      </c>
      <c r="W43" s="183">
        <v>0</v>
      </c>
      <c r="X43" s="182">
        <v>0</v>
      </c>
      <c r="Y43" s="158">
        <v>0</v>
      </c>
      <c r="Z43" s="183">
        <v>0</v>
      </c>
      <c r="AA43" s="225">
        <v>0</v>
      </c>
    </row>
    <row r="44" spans="2:27" s="185" customFormat="1" ht="15.75" customHeight="1">
      <c r="B44" s="750"/>
      <c r="C44" s="199" t="s">
        <v>425</v>
      </c>
      <c r="D44" s="158">
        <v>44952.247419</v>
      </c>
      <c r="E44" s="183">
        <v>8186.203825</v>
      </c>
      <c r="F44" s="182">
        <v>34762.952646</v>
      </c>
      <c r="G44" s="158">
        <v>8487.496479</v>
      </c>
      <c r="H44" s="183">
        <v>369.336814</v>
      </c>
      <c r="I44" s="225">
        <v>5978.285499</v>
      </c>
      <c r="J44" s="158">
        <v>44011.285724</v>
      </c>
      <c r="K44" s="183">
        <v>6259.648092</v>
      </c>
      <c r="L44" s="182">
        <v>34205.037808</v>
      </c>
      <c r="M44" s="158">
        <v>9128.35414</v>
      </c>
      <c r="N44" s="183">
        <v>787.485402</v>
      </c>
      <c r="O44" s="225">
        <v>4479.759203</v>
      </c>
      <c r="P44" s="158">
        <v>44029.723168</v>
      </c>
      <c r="Q44" s="183">
        <v>6259.596665</v>
      </c>
      <c r="R44" s="182">
        <v>34284.722468</v>
      </c>
      <c r="S44" s="158">
        <v>9100.29936</v>
      </c>
      <c r="T44" s="183">
        <v>786.254216</v>
      </c>
      <c r="U44" s="225">
        <v>4454.472695</v>
      </c>
      <c r="V44" s="158">
        <v>44033.327222</v>
      </c>
      <c r="W44" s="183">
        <v>6185.640115</v>
      </c>
      <c r="X44" s="182">
        <v>34467.397965</v>
      </c>
      <c r="Y44" s="158">
        <v>8971.594326</v>
      </c>
      <c r="Z44" s="183">
        <v>773.236428</v>
      </c>
      <c r="AA44" s="225">
        <v>4472.224791</v>
      </c>
    </row>
    <row r="45" spans="2:27" s="185" customFormat="1" ht="15.75" customHeight="1">
      <c r="B45" s="750"/>
      <c r="C45" s="200" t="s">
        <v>426</v>
      </c>
      <c r="D45" s="158">
        <v>22181.152365</v>
      </c>
      <c r="E45" s="183">
        <v>4906.998437</v>
      </c>
      <c r="F45" s="182">
        <v>14400.43097</v>
      </c>
      <c r="G45" s="158">
        <v>2442.535432</v>
      </c>
      <c r="H45" s="183">
        <v>0.000537</v>
      </c>
      <c r="I45" s="225">
        <v>3617.701932</v>
      </c>
      <c r="J45" s="158">
        <v>21125.104829</v>
      </c>
      <c r="K45" s="183">
        <v>3916.470646</v>
      </c>
      <c r="L45" s="182">
        <v>13735.536071</v>
      </c>
      <c r="M45" s="158">
        <v>3002.812958</v>
      </c>
      <c r="N45" s="183">
        <v>508.363987</v>
      </c>
      <c r="O45" s="225">
        <v>2848.969051</v>
      </c>
      <c r="P45" s="158">
        <v>20773.538344</v>
      </c>
      <c r="Q45" s="183">
        <v>3892.455381</v>
      </c>
      <c r="R45" s="182">
        <v>13419.407386</v>
      </c>
      <c r="S45" s="158">
        <v>2908.554452</v>
      </c>
      <c r="T45" s="183">
        <v>504.304696</v>
      </c>
      <c r="U45" s="225">
        <v>2809.37747</v>
      </c>
      <c r="V45" s="158">
        <v>20537.806205</v>
      </c>
      <c r="W45" s="183">
        <v>3873.368588</v>
      </c>
      <c r="X45" s="182">
        <v>13221.206477</v>
      </c>
      <c r="Y45" s="158">
        <v>2850.840499</v>
      </c>
      <c r="Z45" s="183">
        <v>504.370823</v>
      </c>
      <c r="AA45" s="225">
        <v>2807.376056</v>
      </c>
    </row>
    <row r="46" spans="2:27" s="185" customFormat="1" ht="15.75" customHeight="1">
      <c r="B46" s="750"/>
      <c r="C46" s="201" t="s">
        <v>427</v>
      </c>
      <c r="D46" s="158">
        <v>22771.095051</v>
      </c>
      <c r="E46" s="183">
        <v>3279.205388</v>
      </c>
      <c r="F46" s="182">
        <v>20362.521675</v>
      </c>
      <c r="G46" s="158">
        <v>6044.961044</v>
      </c>
      <c r="H46" s="183">
        <v>369.336277</v>
      </c>
      <c r="I46" s="225">
        <v>2360.583567</v>
      </c>
      <c r="J46" s="158">
        <v>22886.180896</v>
      </c>
      <c r="K46" s="183">
        <v>2343.177446</v>
      </c>
      <c r="L46" s="182">
        <v>20469.501737</v>
      </c>
      <c r="M46" s="158">
        <v>6125.541182</v>
      </c>
      <c r="N46" s="183">
        <v>279.121415</v>
      </c>
      <c r="O46" s="225">
        <v>1630.790152</v>
      </c>
      <c r="P46" s="158">
        <v>23256.184824</v>
      </c>
      <c r="Q46" s="183">
        <v>2367.141284</v>
      </c>
      <c r="R46" s="182">
        <v>20865.315082</v>
      </c>
      <c r="S46" s="158">
        <v>6191.744912</v>
      </c>
      <c r="T46" s="183">
        <v>281.94952</v>
      </c>
      <c r="U46" s="225">
        <v>1645.095225</v>
      </c>
      <c r="V46" s="158">
        <v>23495.521017</v>
      </c>
      <c r="W46" s="183">
        <v>2312.271527</v>
      </c>
      <c r="X46" s="182">
        <v>21246.191488</v>
      </c>
      <c r="Y46" s="158">
        <v>6120.753826</v>
      </c>
      <c r="Z46" s="183">
        <v>268.865605</v>
      </c>
      <c r="AA46" s="225">
        <v>1664.848735</v>
      </c>
    </row>
    <row r="47" spans="2:27" s="185" customFormat="1" ht="15.75" customHeight="1">
      <c r="B47" s="750"/>
      <c r="C47" s="195" t="s">
        <v>405</v>
      </c>
      <c r="D47" s="158">
        <v>4017.482991</v>
      </c>
      <c r="E47" s="183">
        <v>111.153719</v>
      </c>
      <c r="F47" s="182">
        <v>4017.482991</v>
      </c>
      <c r="G47" s="158">
        <v>11514.23645</v>
      </c>
      <c r="H47" s="183">
        <v>16.434367</v>
      </c>
      <c r="I47" s="225">
        <v>0.826763</v>
      </c>
      <c r="J47" s="158">
        <v>4095.475892</v>
      </c>
      <c r="K47" s="183">
        <v>97.417636</v>
      </c>
      <c r="L47" s="182">
        <v>4095.475892</v>
      </c>
      <c r="M47" s="158">
        <v>12080.854028</v>
      </c>
      <c r="N47" s="183">
        <v>2.54571</v>
      </c>
      <c r="O47" s="225">
        <v>5E-06</v>
      </c>
      <c r="P47" s="158">
        <v>4177.357004</v>
      </c>
      <c r="Q47" s="183">
        <v>108.304735</v>
      </c>
      <c r="R47" s="182">
        <v>4177.357004</v>
      </c>
      <c r="S47" s="158">
        <v>12084.025086</v>
      </c>
      <c r="T47" s="183">
        <v>2.545699</v>
      </c>
      <c r="U47" s="225">
        <v>0</v>
      </c>
      <c r="V47" s="158">
        <v>4340.228687</v>
      </c>
      <c r="W47" s="183">
        <v>91.158331</v>
      </c>
      <c r="X47" s="182">
        <v>4340.228687</v>
      </c>
      <c r="Y47" s="158">
        <v>12237.500722</v>
      </c>
      <c r="Z47" s="183">
        <v>2.545637</v>
      </c>
      <c r="AA47" s="225">
        <v>0</v>
      </c>
    </row>
    <row r="48" spans="2:27" s="226" customFormat="1" ht="15.75" customHeight="1" hidden="1">
      <c r="B48" s="750"/>
      <c r="C48" s="203"/>
      <c r="D48" s="158"/>
      <c r="E48" s="183"/>
      <c r="F48" s="182"/>
      <c r="G48" s="158"/>
      <c r="H48" s="183"/>
      <c r="I48" s="224"/>
      <c r="J48" s="158"/>
      <c r="K48" s="183"/>
      <c r="L48" s="182"/>
      <c r="M48" s="158"/>
      <c r="N48" s="183"/>
      <c r="O48" s="225"/>
      <c r="P48" s="158"/>
      <c r="Q48" s="183"/>
      <c r="R48" s="182"/>
      <c r="S48" s="158"/>
      <c r="T48" s="183"/>
      <c r="U48" s="225"/>
      <c r="V48" s="158"/>
      <c r="W48" s="183"/>
      <c r="X48" s="182"/>
      <c r="Y48" s="158"/>
      <c r="Z48" s="183"/>
      <c r="AA48" s="225"/>
    </row>
    <row r="49" spans="2:27" s="185" customFormat="1" ht="15.75" customHeight="1">
      <c r="B49" s="750"/>
      <c r="C49" s="207" t="s">
        <v>429</v>
      </c>
      <c r="D49" s="227"/>
      <c r="E49" s="228"/>
      <c r="F49" s="229"/>
      <c r="G49" s="227"/>
      <c r="H49" s="230"/>
      <c r="I49" s="211"/>
      <c r="J49" s="227"/>
      <c r="K49" s="228"/>
      <c r="L49" s="229"/>
      <c r="M49" s="227"/>
      <c r="N49" s="228"/>
      <c r="O49" s="214"/>
      <c r="P49" s="227"/>
      <c r="Q49" s="228"/>
      <c r="R49" s="229"/>
      <c r="S49" s="227"/>
      <c r="T49" s="228"/>
      <c r="U49" s="214"/>
      <c r="V49" s="227"/>
      <c r="W49" s="228"/>
      <c r="X49" s="229"/>
      <c r="Y49" s="227"/>
      <c r="Z49" s="228"/>
      <c r="AA49" s="214"/>
    </row>
    <row r="50" spans="2:27" s="185" customFormat="1" ht="19.5" customHeight="1" thickBot="1">
      <c r="B50" s="751"/>
      <c r="C50" s="215" t="s">
        <v>433</v>
      </c>
      <c r="D50" s="227"/>
      <c r="E50" s="228"/>
      <c r="F50" s="229"/>
      <c r="G50" s="227"/>
      <c r="H50" s="217"/>
      <c r="I50" s="220"/>
      <c r="J50" s="220"/>
      <c r="K50" s="231"/>
      <c r="L50" s="232"/>
      <c r="M50" s="220"/>
      <c r="N50" s="231"/>
      <c r="O50" s="221"/>
      <c r="P50" s="220"/>
      <c r="Q50" s="231"/>
      <c r="R50" s="232"/>
      <c r="S50" s="220"/>
      <c r="T50" s="231"/>
      <c r="U50" s="221"/>
      <c r="V50" s="220"/>
      <c r="W50" s="231"/>
      <c r="X50" s="232"/>
      <c r="Y50" s="220"/>
      <c r="Z50" s="231"/>
      <c r="AA50" s="221"/>
    </row>
    <row r="51" spans="2:27" s="235" customFormat="1" ht="14.25" customHeight="1">
      <c r="B51" s="233"/>
      <c r="C51" s="222"/>
      <c r="D51" s="233" t="s">
        <v>408</v>
      </c>
      <c r="E51" s="222"/>
      <c r="F51" s="222"/>
      <c r="G51" s="222"/>
      <c r="H51" s="222"/>
      <c r="I51" s="234"/>
      <c r="J51" s="222"/>
      <c r="K51" s="222"/>
      <c r="L51" s="222"/>
      <c r="M51" s="222"/>
      <c r="N51" s="222"/>
      <c r="O51" s="222"/>
      <c r="P51" s="233"/>
      <c r="Q51" s="222"/>
      <c r="R51" s="222"/>
      <c r="S51" s="222"/>
      <c r="T51" s="222"/>
      <c r="U51" s="222"/>
      <c r="V51" s="222"/>
      <c r="W51" s="222"/>
      <c r="X51" s="222"/>
      <c r="Y51" s="222"/>
      <c r="Z51" s="222"/>
      <c r="AA51" s="222"/>
    </row>
    <row r="52" spans="2:27" s="185" customFormat="1" ht="14.25" customHeight="1">
      <c r="B52" s="170"/>
      <c r="C52" s="146"/>
      <c r="D52" s="180"/>
      <c r="E52" s="180"/>
      <c r="F52" s="180"/>
      <c r="G52" s="180"/>
      <c r="H52" s="180"/>
      <c r="I52" s="181"/>
      <c r="J52" s="180"/>
      <c r="K52" s="180"/>
      <c r="L52" s="180"/>
      <c r="M52" s="180"/>
      <c r="N52" s="180"/>
      <c r="O52" s="180"/>
      <c r="P52" s="180"/>
      <c r="Q52" s="180"/>
      <c r="R52" s="180"/>
      <c r="S52" s="180"/>
      <c r="T52" s="180"/>
      <c r="U52" s="180"/>
      <c r="V52" s="180"/>
      <c r="W52" s="180"/>
      <c r="X52" s="180"/>
      <c r="Y52" s="180"/>
      <c r="Z52" s="180"/>
      <c r="AA52" s="180"/>
    </row>
    <row r="53" spans="2:27" s="185" customFormat="1" ht="15" customHeight="1" thickBot="1">
      <c r="B53" s="236"/>
      <c r="D53" s="186"/>
      <c r="E53" s="186"/>
      <c r="F53" s="186"/>
      <c r="G53" s="186"/>
      <c r="H53" s="186"/>
      <c r="I53" s="237"/>
      <c r="J53" s="186"/>
      <c r="K53" s="186"/>
      <c r="L53" s="186"/>
      <c r="M53" s="186"/>
      <c r="N53" s="186"/>
      <c r="O53" s="186"/>
      <c r="P53" s="186"/>
      <c r="Q53" s="186"/>
      <c r="R53" s="186"/>
      <c r="S53" s="186"/>
      <c r="T53" s="186"/>
      <c r="U53" s="186"/>
      <c r="V53" s="186"/>
      <c r="W53" s="186"/>
      <c r="X53" s="186"/>
      <c r="Y53" s="186"/>
      <c r="Z53" s="186"/>
      <c r="AA53" s="186"/>
    </row>
    <row r="54" spans="2:27" s="185" customFormat="1" ht="32.25" customHeight="1" thickBot="1">
      <c r="B54" s="145"/>
      <c r="C54" s="148"/>
      <c r="D54" s="752" t="s">
        <v>415</v>
      </c>
      <c r="E54" s="753"/>
      <c r="F54" s="753"/>
      <c r="G54" s="753"/>
      <c r="H54" s="753"/>
      <c r="I54" s="753"/>
      <c r="J54" s="753"/>
      <c r="K54" s="753"/>
      <c r="L54" s="753"/>
      <c r="M54" s="753"/>
      <c r="N54" s="753"/>
      <c r="O54" s="753"/>
      <c r="P54" s="739"/>
      <c r="Q54" s="739"/>
      <c r="R54" s="739"/>
      <c r="S54" s="739"/>
      <c r="T54" s="739"/>
      <c r="U54" s="739"/>
      <c r="V54" s="739"/>
      <c r="W54" s="739"/>
      <c r="X54" s="739"/>
      <c r="Y54" s="739"/>
      <c r="Z54" s="739"/>
      <c r="AA54" s="740"/>
    </row>
    <row r="55" spans="2:27" s="185" customFormat="1" ht="32.25" customHeight="1" thickBot="1">
      <c r="B55" s="145"/>
      <c r="C55" s="148"/>
      <c r="D55" s="738" t="s">
        <v>11</v>
      </c>
      <c r="E55" s="739"/>
      <c r="F55" s="739"/>
      <c r="G55" s="739"/>
      <c r="H55" s="739"/>
      <c r="I55" s="740"/>
      <c r="J55" s="738" t="s">
        <v>12</v>
      </c>
      <c r="K55" s="739"/>
      <c r="L55" s="739"/>
      <c r="M55" s="739"/>
      <c r="N55" s="739"/>
      <c r="O55" s="740"/>
      <c r="P55" s="738" t="s">
        <v>13</v>
      </c>
      <c r="Q55" s="739"/>
      <c r="R55" s="739"/>
      <c r="S55" s="739"/>
      <c r="T55" s="739"/>
      <c r="U55" s="740"/>
      <c r="V55" s="738" t="s">
        <v>14</v>
      </c>
      <c r="W55" s="739"/>
      <c r="X55" s="739"/>
      <c r="Y55" s="739"/>
      <c r="Z55" s="739"/>
      <c r="AA55" s="740"/>
    </row>
    <row r="56" spans="2:27" s="185" customFormat="1" ht="51" customHeight="1">
      <c r="B56" s="149"/>
      <c r="C56" s="148"/>
      <c r="D56" s="741" t="s">
        <v>385</v>
      </c>
      <c r="E56" s="762"/>
      <c r="F56" s="763" t="s">
        <v>386</v>
      </c>
      <c r="G56" s="765" t="s">
        <v>387</v>
      </c>
      <c r="H56" s="766"/>
      <c r="I56" s="767" t="s">
        <v>388</v>
      </c>
      <c r="J56" s="741" t="s">
        <v>385</v>
      </c>
      <c r="K56" s="762"/>
      <c r="L56" s="763" t="s">
        <v>386</v>
      </c>
      <c r="M56" s="765" t="s">
        <v>387</v>
      </c>
      <c r="N56" s="766"/>
      <c r="O56" s="767" t="s">
        <v>388</v>
      </c>
      <c r="P56" s="741" t="s">
        <v>385</v>
      </c>
      <c r="Q56" s="762"/>
      <c r="R56" s="763" t="s">
        <v>386</v>
      </c>
      <c r="S56" s="765" t="s">
        <v>387</v>
      </c>
      <c r="T56" s="766"/>
      <c r="U56" s="767" t="s">
        <v>388</v>
      </c>
      <c r="V56" s="741" t="s">
        <v>385</v>
      </c>
      <c r="W56" s="762"/>
      <c r="X56" s="763" t="s">
        <v>386</v>
      </c>
      <c r="Y56" s="765" t="s">
        <v>387</v>
      </c>
      <c r="Z56" s="766"/>
      <c r="AA56" s="767" t="s">
        <v>388</v>
      </c>
    </row>
    <row r="57" spans="2:27" s="185" customFormat="1" ht="33" customHeight="1" thickBot="1">
      <c r="B57" s="223">
        <v>2</v>
      </c>
      <c r="C57" s="190" t="s">
        <v>10</v>
      </c>
      <c r="D57" s="191"/>
      <c r="E57" s="192" t="s">
        <v>416</v>
      </c>
      <c r="F57" s="764"/>
      <c r="G57" s="191"/>
      <c r="H57" s="192" t="s">
        <v>416</v>
      </c>
      <c r="I57" s="768"/>
      <c r="J57" s="191"/>
      <c r="K57" s="192" t="s">
        <v>416</v>
      </c>
      <c r="L57" s="764"/>
      <c r="M57" s="191"/>
      <c r="N57" s="192" t="s">
        <v>416</v>
      </c>
      <c r="O57" s="768"/>
      <c r="P57" s="191"/>
      <c r="Q57" s="192" t="s">
        <v>416</v>
      </c>
      <c r="R57" s="764"/>
      <c r="S57" s="191"/>
      <c r="T57" s="192" t="s">
        <v>416</v>
      </c>
      <c r="U57" s="768"/>
      <c r="V57" s="191"/>
      <c r="W57" s="192" t="s">
        <v>416</v>
      </c>
      <c r="X57" s="764"/>
      <c r="Y57" s="191"/>
      <c r="Z57" s="192" t="s">
        <v>416</v>
      </c>
      <c r="AA57" s="768"/>
    </row>
    <row r="58" spans="2:27" s="185" customFormat="1" ht="15.75" customHeight="1">
      <c r="B58" s="749" t="s">
        <v>563</v>
      </c>
      <c r="C58" s="193" t="s">
        <v>417</v>
      </c>
      <c r="D58" s="158">
        <v>0</v>
      </c>
      <c r="E58" s="183">
        <v>0</v>
      </c>
      <c r="F58" s="310">
        <v>0</v>
      </c>
      <c r="G58" s="297">
        <v>0</v>
      </c>
      <c r="H58" s="314">
        <v>0</v>
      </c>
      <c r="I58" s="315">
        <v>0</v>
      </c>
      <c r="J58" s="158">
        <v>0</v>
      </c>
      <c r="K58" s="183">
        <v>0</v>
      </c>
      <c r="L58" s="310">
        <v>0</v>
      </c>
      <c r="M58" s="297">
        <v>0</v>
      </c>
      <c r="N58" s="314">
        <v>0</v>
      </c>
      <c r="O58" s="315">
        <v>0</v>
      </c>
      <c r="P58" s="158">
        <v>0</v>
      </c>
      <c r="Q58" s="183">
        <v>0</v>
      </c>
      <c r="R58" s="310">
        <v>0</v>
      </c>
      <c r="S58" s="297">
        <v>0</v>
      </c>
      <c r="T58" s="314">
        <v>0</v>
      </c>
      <c r="U58" s="315">
        <v>0</v>
      </c>
      <c r="V58" s="158">
        <v>0</v>
      </c>
      <c r="W58" s="183">
        <v>0</v>
      </c>
      <c r="X58" s="310">
        <v>0</v>
      </c>
      <c r="Y58" s="297">
        <v>0</v>
      </c>
      <c r="Z58" s="314">
        <v>0</v>
      </c>
      <c r="AA58" s="315">
        <v>0</v>
      </c>
    </row>
    <row r="59" spans="2:27" s="185" customFormat="1" ht="15.75" customHeight="1">
      <c r="B59" s="750"/>
      <c r="C59" s="194" t="s">
        <v>395</v>
      </c>
      <c r="D59" s="158">
        <v>2555.185842</v>
      </c>
      <c r="E59" s="183">
        <v>0</v>
      </c>
      <c r="F59" s="182">
        <v>890.035908</v>
      </c>
      <c r="G59" s="158">
        <v>347.702125</v>
      </c>
      <c r="H59" s="183">
        <v>0</v>
      </c>
      <c r="I59" s="225">
        <v>0.585666</v>
      </c>
      <c r="J59" s="158">
        <v>2108.673682</v>
      </c>
      <c r="K59" s="183">
        <v>0</v>
      </c>
      <c r="L59" s="182">
        <v>690.496997</v>
      </c>
      <c r="M59" s="158">
        <v>309.679783</v>
      </c>
      <c r="N59" s="183">
        <v>0</v>
      </c>
      <c r="O59" s="225">
        <v>0.854443</v>
      </c>
      <c r="P59" s="158">
        <v>2471.922903</v>
      </c>
      <c r="Q59" s="183">
        <v>0</v>
      </c>
      <c r="R59" s="182">
        <v>1079.161164</v>
      </c>
      <c r="S59" s="158">
        <v>513.164528</v>
      </c>
      <c r="T59" s="183">
        <v>0</v>
      </c>
      <c r="U59" s="225">
        <v>2.468625</v>
      </c>
      <c r="V59" s="158">
        <v>2326.771638</v>
      </c>
      <c r="W59" s="183">
        <v>0</v>
      </c>
      <c r="X59" s="182">
        <v>891.678285</v>
      </c>
      <c r="Y59" s="158">
        <v>497.762152</v>
      </c>
      <c r="Z59" s="183">
        <v>0</v>
      </c>
      <c r="AA59" s="225">
        <v>0.896531</v>
      </c>
    </row>
    <row r="60" spans="2:27" s="185" customFormat="1" ht="15.75" customHeight="1">
      <c r="B60" s="750"/>
      <c r="C60" s="195" t="s">
        <v>418</v>
      </c>
      <c r="D60" s="197">
        <v>19699.153387</v>
      </c>
      <c r="E60" s="204">
        <v>41.496121</v>
      </c>
      <c r="F60" s="316">
        <v>6843.130066</v>
      </c>
      <c r="G60" s="197">
        <v>2749.585703</v>
      </c>
      <c r="H60" s="204">
        <v>9.907301</v>
      </c>
      <c r="I60" s="206">
        <v>26.994038</v>
      </c>
      <c r="J60" s="197">
        <v>20015.382452</v>
      </c>
      <c r="K60" s="204">
        <v>41.700529</v>
      </c>
      <c r="L60" s="316">
        <v>6837.228617</v>
      </c>
      <c r="M60" s="197">
        <v>2985.033756</v>
      </c>
      <c r="N60" s="204">
        <v>10.00422</v>
      </c>
      <c r="O60" s="206">
        <v>28.200067</v>
      </c>
      <c r="P60" s="197">
        <v>20877.84727</v>
      </c>
      <c r="Q60" s="204">
        <v>36.826698</v>
      </c>
      <c r="R60" s="316">
        <v>6822.980853</v>
      </c>
      <c r="S60" s="197">
        <v>2907.145898</v>
      </c>
      <c r="T60" s="204">
        <v>8.830798</v>
      </c>
      <c r="U60" s="206">
        <v>25.016962</v>
      </c>
      <c r="V60" s="197">
        <v>20609.548634</v>
      </c>
      <c r="W60" s="204">
        <v>36.31162</v>
      </c>
      <c r="X60" s="316">
        <v>6721.560212</v>
      </c>
      <c r="Y60" s="197">
        <v>2948.76954</v>
      </c>
      <c r="Z60" s="204">
        <v>8.708471</v>
      </c>
      <c r="AA60" s="206">
        <v>24.947827</v>
      </c>
    </row>
    <row r="61" spans="2:27" s="185" customFormat="1" ht="15.75" customHeight="1">
      <c r="B61" s="750"/>
      <c r="C61" s="196" t="s">
        <v>419</v>
      </c>
      <c r="D61" s="197">
        <v>1051.584501</v>
      </c>
      <c r="E61" s="204">
        <v>0</v>
      </c>
      <c r="F61" s="316">
        <v>794.967302</v>
      </c>
      <c r="G61" s="197">
        <v>552.884941</v>
      </c>
      <c r="H61" s="204">
        <v>0</v>
      </c>
      <c r="I61" s="206">
        <v>5.269385</v>
      </c>
      <c r="J61" s="197">
        <v>901.709776</v>
      </c>
      <c r="K61" s="204">
        <v>0</v>
      </c>
      <c r="L61" s="316">
        <v>680.741605</v>
      </c>
      <c r="M61" s="197">
        <v>504.195616</v>
      </c>
      <c r="N61" s="204">
        <v>0</v>
      </c>
      <c r="O61" s="206">
        <v>5.067906</v>
      </c>
      <c r="P61" s="197">
        <v>731.272912</v>
      </c>
      <c r="Q61" s="204">
        <v>0</v>
      </c>
      <c r="R61" s="316">
        <v>573.071054</v>
      </c>
      <c r="S61" s="197">
        <v>455.985989</v>
      </c>
      <c r="T61" s="204">
        <v>0</v>
      </c>
      <c r="U61" s="206">
        <v>4.125899</v>
      </c>
      <c r="V61" s="197">
        <v>566.403466</v>
      </c>
      <c r="W61" s="204">
        <v>0</v>
      </c>
      <c r="X61" s="316">
        <v>451.045624</v>
      </c>
      <c r="Y61" s="197">
        <v>408.410434</v>
      </c>
      <c r="Z61" s="204">
        <v>0</v>
      </c>
      <c r="AA61" s="206">
        <v>3.812575</v>
      </c>
    </row>
    <row r="62" spans="2:27" s="185" customFormat="1" ht="15.75" customHeight="1">
      <c r="B62" s="750"/>
      <c r="C62" s="196" t="s">
        <v>420</v>
      </c>
      <c r="D62" s="197">
        <v>9.336286</v>
      </c>
      <c r="E62" s="204">
        <v>5.535145</v>
      </c>
      <c r="F62" s="316">
        <v>7.052782</v>
      </c>
      <c r="G62" s="197">
        <v>2.085156</v>
      </c>
      <c r="H62" s="204">
        <v>1.328435</v>
      </c>
      <c r="I62" s="206">
        <v>5.536938</v>
      </c>
      <c r="J62" s="197">
        <v>11.800969</v>
      </c>
      <c r="K62" s="204">
        <v>5.535145</v>
      </c>
      <c r="L62" s="316">
        <v>8.528781</v>
      </c>
      <c r="M62" s="197">
        <v>3.454465</v>
      </c>
      <c r="N62" s="204">
        <v>1.328435</v>
      </c>
      <c r="O62" s="206">
        <v>5.537742</v>
      </c>
      <c r="P62" s="197">
        <v>8.101796</v>
      </c>
      <c r="Q62" s="204">
        <v>0.001</v>
      </c>
      <c r="R62" s="316">
        <v>2.895211</v>
      </c>
      <c r="S62" s="197">
        <v>1.926847</v>
      </c>
      <c r="T62" s="204">
        <v>0.00024</v>
      </c>
      <c r="U62" s="206">
        <v>0.003976</v>
      </c>
      <c r="V62" s="197">
        <v>7.781651</v>
      </c>
      <c r="W62" s="204">
        <v>0.001</v>
      </c>
      <c r="X62" s="316">
        <v>2.97144</v>
      </c>
      <c r="Y62" s="197">
        <v>1.925803</v>
      </c>
      <c r="Z62" s="204">
        <v>0.00024</v>
      </c>
      <c r="AA62" s="206">
        <v>0.00385</v>
      </c>
    </row>
    <row r="63" spans="2:27" s="185" customFormat="1" ht="15.75" customHeight="1">
      <c r="B63" s="750"/>
      <c r="C63" s="195" t="s">
        <v>398</v>
      </c>
      <c r="D63" s="197">
        <v>28.421649</v>
      </c>
      <c r="E63" s="204">
        <v>0.645051</v>
      </c>
      <c r="F63" s="316">
        <v>28.24185</v>
      </c>
      <c r="G63" s="197">
        <v>5.964579</v>
      </c>
      <c r="H63" s="204">
        <v>0.236926</v>
      </c>
      <c r="I63" s="206">
        <v>0.310051</v>
      </c>
      <c r="J63" s="197">
        <v>32.283045</v>
      </c>
      <c r="K63" s="204">
        <v>0.642561</v>
      </c>
      <c r="L63" s="316">
        <v>31.688646</v>
      </c>
      <c r="M63" s="197">
        <v>5.718319</v>
      </c>
      <c r="N63" s="204">
        <v>0.238184</v>
      </c>
      <c r="O63" s="206">
        <v>0.29132</v>
      </c>
      <c r="P63" s="197">
        <v>37.09578</v>
      </c>
      <c r="Q63" s="204">
        <v>0.954551</v>
      </c>
      <c r="R63" s="316">
        <v>36.470978</v>
      </c>
      <c r="S63" s="197">
        <v>5.935874</v>
      </c>
      <c r="T63" s="204">
        <v>0.369974</v>
      </c>
      <c r="U63" s="206">
        <v>0.367411</v>
      </c>
      <c r="V63" s="197">
        <v>36.432551</v>
      </c>
      <c r="W63" s="204">
        <v>0.701988</v>
      </c>
      <c r="X63" s="316">
        <v>35.733955</v>
      </c>
      <c r="Y63" s="197">
        <v>6.11054</v>
      </c>
      <c r="Z63" s="204">
        <v>0.246976</v>
      </c>
      <c r="AA63" s="206">
        <v>0.324011</v>
      </c>
    </row>
    <row r="64" spans="2:27" s="185" customFormat="1" ht="15.75" customHeight="1">
      <c r="B64" s="750"/>
      <c r="C64" s="199" t="s">
        <v>421</v>
      </c>
      <c r="D64" s="197">
        <v>26.627266</v>
      </c>
      <c r="E64" s="204">
        <v>0.446578</v>
      </c>
      <c r="F64" s="316">
        <v>26.627266</v>
      </c>
      <c r="G64" s="197">
        <v>5.311182</v>
      </c>
      <c r="H64" s="204">
        <v>0.202221</v>
      </c>
      <c r="I64" s="206">
        <v>0.148244</v>
      </c>
      <c r="J64" s="197">
        <v>29.625669</v>
      </c>
      <c r="K64" s="204">
        <v>0.440894</v>
      </c>
      <c r="L64" s="316">
        <v>29.625669</v>
      </c>
      <c r="M64" s="197">
        <v>5.169692</v>
      </c>
      <c r="N64" s="204">
        <v>0.201941</v>
      </c>
      <c r="O64" s="206">
        <v>0.142912</v>
      </c>
      <c r="P64" s="197">
        <v>34.366414</v>
      </c>
      <c r="Q64" s="204">
        <v>0.751745</v>
      </c>
      <c r="R64" s="316">
        <v>34.366414</v>
      </c>
      <c r="S64" s="197">
        <v>5.376628</v>
      </c>
      <c r="T64" s="204">
        <v>0.33483</v>
      </c>
      <c r="U64" s="206">
        <v>0.212065</v>
      </c>
      <c r="V64" s="197">
        <v>33.637931</v>
      </c>
      <c r="W64" s="204">
        <v>0.496363</v>
      </c>
      <c r="X64" s="316">
        <v>33.604981</v>
      </c>
      <c r="Y64" s="197">
        <v>5.6917</v>
      </c>
      <c r="Z64" s="204">
        <v>0.228056</v>
      </c>
      <c r="AA64" s="206">
        <v>0.163469</v>
      </c>
    </row>
    <row r="65" spans="2:27" s="185" customFormat="1" ht="15.75" customHeight="1">
      <c r="B65" s="750"/>
      <c r="C65" s="200" t="s">
        <v>422</v>
      </c>
      <c r="D65" s="158">
        <v>0</v>
      </c>
      <c r="E65" s="183">
        <v>0</v>
      </c>
      <c r="F65" s="182">
        <v>0</v>
      </c>
      <c r="G65" s="158">
        <v>0</v>
      </c>
      <c r="H65" s="183">
        <v>0</v>
      </c>
      <c r="I65" s="225">
        <v>0</v>
      </c>
      <c r="J65" s="158">
        <v>0</v>
      </c>
      <c r="K65" s="183">
        <v>0</v>
      </c>
      <c r="L65" s="182">
        <v>0</v>
      </c>
      <c r="M65" s="158">
        <v>0</v>
      </c>
      <c r="N65" s="183">
        <v>0</v>
      </c>
      <c r="O65" s="225">
        <v>0</v>
      </c>
      <c r="P65" s="158">
        <v>0</v>
      </c>
      <c r="Q65" s="183">
        <v>0</v>
      </c>
      <c r="R65" s="182">
        <v>0</v>
      </c>
      <c r="S65" s="158">
        <v>0</v>
      </c>
      <c r="T65" s="183">
        <v>0</v>
      </c>
      <c r="U65" s="225">
        <v>0</v>
      </c>
      <c r="V65" s="158">
        <v>0</v>
      </c>
      <c r="W65" s="183">
        <v>0</v>
      </c>
      <c r="X65" s="182">
        <v>0</v>
      </c>
      <c r="Y65" s="158">
        <v>0</v>
      </c>
      <c r="Z65" s="183">
        <v>0</v>
      </c>
      <c r="AA65" s="225">
        <v>0</v>
      </c>
    </row>
    <row r="66" spans="2:27" s="185" customFormat="1" ht="15.75" customHeight="1">
      <c r="B66" s="750"/>
      <c r="C66" s="200" t="s">
        <v>423</v>
      </c>
      <c r="D66" s="158">
        <v>26.627266</v>
      </c>
      <c r="E66" s="183">
        <v>0.446578</v>
      </c>
      <c r="F66" s="182">
        <v>26.627266</v>
      </c>
      <c r="G66" s="158">
        <v>5.311182</v>
      </c>
      <c r="H66" s="183">
        <v>0.202221</v>
      </c>
      <c r="I66" s="225">
        <v>0.148244</v>
      </c>
      <c r="J66" s="158">
        <v>29.625669</v>
      </c>
      <c r="K66" s="183">
        <v>0.440894</v>
      </c>
      <c r="L66" s="182">
        <v>29.625669</v>
      </c>
      <c r="M66" s="158">
        <v>5.169692</v>
      </c>
      <c r="N66" s="183">
        <v>0.201941</v>
      </c>
      <c r="O66" s="225">
        <v>0.142912</v>
      </c>
      <c r="P66" s="158">
        <v>34.366414</v>
      </c>
      <c r="Q66" s="183">
        <v>0.751745</v>
      </c>
      <c r="R66" s="182">
        <v>34.366414</v>
      </c>
      <c r="S66" s="158">
        <v>5.376628</v>
      </c>
      <c r="T66" s="183">
        <v>0.33483</v>
      </c>
      <c r="U66" s="225">
        <v>0.212065</v>
      </c>
      <c r="V66" s="158">
        <v>33.637931</v>
      </c>
      <c r="W66" s="183">
        <v>0.496363</v>
      </c>
      <c r="X66" s="182">
        <v>33.604981</v>
      </c>
      <c r="Y66" s="158">
        <v>5.6917</v>
      </c>
      <c r="Z66" s="183">
        <v>0.228056</v>
      </c>
      <c r="AA66" s="225">
        <v>0.163469</v>
      </c>
    </row>
    <row r="67" spans="2:27" s="185" customFormat="1" ht="15.75" customHeight="1">
      <c r="B67" s="750"/>
      <c r="C67" s="199" t="s">
        <v>424</v>
      </c>
      <c r="D67" s="158">
        <v>0</v>
      </c>
      <c r="E67" s="183">
        <v>0</v>
      </c>
      <c r="F67" s="182">
        <v>0</v>
      </c>
      <c r="G67" s="158">
        <v>0</v>
      </c>
      <c r="H67" s="183">
        <v>0</v>
      </c>
      <c r="I67" s="225">
        <v>0</v>
      </c>
      <c r="J67" s="158">
        <v>0</v>
      </c>
      <c r="K67" s="183">
        <v>0</v>
      </c>
      <c r="L67" s="182">
        <v>0</v>
      </c>
      <c r="M67" s="158">
        <v>0</v>
      </c>
      <c r="N67" s="183">
        <v>0</v>
      </c>
      <c r="O67" s="225">
        <v>0</v>
      </c>
      <c r="P67" s="158">
        <v>0</v>
      </c>
      <c r="Q67" s="183">
        <v>0</v>
      </c>
      <c r="R67" s="182">
        <v>0</v>
      </c>
      <c r="S67" s="158">
        <v>0</v>
      </c>
      <c r="T67" s="183">
        <v>0</v>
      </c>
      <c r="U67" s="225">
        <v>0</v>
      </c>
      <c r="V67" s="158">
        <v>0</v>
      </c>
      <c r="W67" s="183">
        <v>0</v>
      </c>
      <c r="X67" s="182">
        <v>0</v>
      </c>
      <c r="Y67" s="158">
        <v>0</v>
      </c>
      <c r="Z67" s="183">
        <v>0</v>
      </c>
      <c r="AA67" s="225">
        <v>0</v>
      </c>
    </row>
    <row r="68" spans="2:27" s="185" customFormat="1" ht="15.75" customHeight="1">
      <c r="B68" s="750"/>
      <c r="C68" s="199" t="s">
        <v>425</v>
      </c>
      <c r="D68" s="158">
        <v>1.794383</v>
      </c>
      <c r="E68" s="183">
        <v>0.198473</v>
      </c>
      <c r="F68" s="182">
        <v>1.614584</v>
      </c>
      <c r="G68" s="158">
        <v>0.653397</v>
      </c>
      <c r="H68" s="183">
        <v>0.034705</v>
      </c>
      <c r="I68" s="225">
        <v>0.161807</v>
      </c>
      <c r="J68" s="158">
        <v>2.657376</v>
      </c>
      <c r="K68" s="183">
        <v>0.201667</v>
      </c>
      <c r="L68" s="182">
        <v>2.062977</v>
      </c>
      <c r="M68" s="158">
        <v>0.548627</v>
      </c>
      <c r="N68" s="183">
        <v>0.036243</v>
      </c>
      <c r="O68" s="225">
        <v>0.148408</v>
      </c>
      <c r="P68" s="158">
        <v>2.729366</v>
      </c>
      <c r="Q68" s="183">
        <v>0.202806</v>
      </c>
      <c r="R68" s="182">
        <v>2.104564</v>
      </c>
      <c r="S68" s="158">
        <v>0.559246</v>
      </c>
      <c r="T68" s="183">
        <v>0.035144</v>
      </c>
      <c r="U68" s="225">
        <v>0.155346</v>
      </c>
      <c r="V68" s="158">
        <v>2.79462</v>
      </c>
      <c r="W68" s="183">
        <v>0.205625</v>
      </c>
      <c r="X68" s="182">
        <v>2.128974</v>
      </c>
      <c r="Y68" s="158">
        <v>0.41884</v>
      </c>
      <c r="Z68" s="183">
        <v>0.01892</v>
      </c>
      <c r="AA68" s="225">
        <v>0.160542</v>
      </c>
    </row>
    <row r="69" spans="2:27" s="185" customFormat="1" ht="15.75" customHeight="1">
      <c r="B69" s="750"/>
      <c r="C69" s="200" t="s">
        <v>426</v>
      </c>
      <c r="D69" s="158">
        <v>0.000201</v>
      </c>
      <c r="E69" s="183">
        <v>0.000122</v>
      </c>
      <c r="F69" s="182">
        <v>0.000201</v>
      </c>
      <c r="G69" s="158">
        <v>0.000147</v>
      </c>
      <c r="H69" s="183">
        <v>0</v>
      </c>
      <c r="I69" s="225">
        <v>5.2E-05</v>
      </c>
      <c r="J69" s="158">
        <v>6.5E-05</v>
      </c>
      <c r="K69" s="183">
        <v>0</v>
      </c>
      <c r="L69" s="182">
        <v>6.5E-05</v>
      </c>
      <c r="M69" s="158">
        <v>0.000174</v>
      </c>
      <c r="N69" s="183">
        <v>0</v>
      </c>
      <c r="O69" s="225">
        <v>1.6E-05</v>
      </c>
      <c r="P69" s="158">
        <v>3E-05</v>
      </c>
      <c r="Q69" s="183">
        <v>0</v>
      </c>
      <c r="R69" s="182">
        <v>3E-05</v>
      </c>
      <c r="S69" s="158">
        <v>7.6E-05</v>
      </c>
      <c r="T69" s="183">
        <v>0</v>
      </c>
      <c r="U69" s="225">
        <v>8E-06</v>
      </c>
      <c r="V69" s="158">
        <v>0.000118</v>
      </c>
      <c r="W69" s="183">
        <v>0.000118</v>
      </c>
      <c r="X69" s="182">
        <v>0.000118</v>
      </c>
      <c r="Y69" s="158">
        <v>0.000326</v>
      </c>
      <c r="Z69" s="183">
        <v>0.000326</v>
      </c>
      <c r="AA69" s="225">
        <v>0.000115</v>
      </c>
    </row>
    <row r="70" spans="2:27" s="185" customFormat="1" ht="15.75" customHeight="1">
      <c r="B70" s="750"/>
      <c r="C70" s="201" t="s">
        <v>427</v>
      </c>
      <c r="D70" s="158">
        <v>1.794182</v>
      </c>
      <c r="E70" s="183">
        <v>0.198351</v>
      </c>
      <c r="F70" s="182">
        <v>1.614383</v>
      </c>
      <c r="G70" s="158">
        <v>0.65325</v>
      </c>
      <c r="H70" s="183">
        <v>0.034705</v>
      </c>
      <c r="I70" s="225">
        <v>0.161755</v>
      </c>
      <c r="J70" s="158">
        <v>2.657311</v>
      </c>
      <c r="K70" s="183">
        <v>0.201667</v>
      </c>
      <c r="L70" s="182">
        <v>2.062912</v>
      </c>
      <c r="M70" s="158">
        <v>0.548453</v>
      </c>
      <c r="N70" s="183">
        <v>0.036243</v>
      </c>
      <c r="O70" s="225">
        <v>0.148392</v>
      </c>
      <c r="P70" s="158">
        <v>2.729336</v>
      </c>
      <c r="Q70" s="183">
        <v>0.202806</v>
      </c>
      <c r="R70" s="182">
        <v>2.104534</v>
      </c>
      <c r="S70" s="158">
        <v>0.55917</v>
      </c>
      <c r="T70" s="183">
        <v>0.035144</v>
      </c>
      <c r="U70" s="225">
        <v>0.155338</v>
      </c>
      <c r="V70" s="158">
        <v>2.794502</v>
      </c>
      <c r="W70" s="183">
        <v>0.205507</v>
      </c>
      <c r="X70" s="182">
        <v>2.128856</v>
      </c>
      <c r="Y70" s="158">
        <v>0.418514</v>
      </c>
      <c r="Z70" s="183">
        <v>0.018594</v>
      </c>
      <c r="AA70" s="225">
        <v>0.160427</v>
      </c>
    </row>
    <row r="71" spans="2:27" s="185" customFormat="1" ht="15.75" customHeight="1">
      <c r="B71" s="750"/>
      <c r="C71" s="195" t="s">
        <v>405</v>
      </c>
      <c r="D71" s="158">
        <v>56.027871</v>
      </c>
      <c r="E71" s="183">
        <v>0</v>
      </c>
      <c r="F71" s="182">
        <v>56.027871</v>
      </c>
      <c r="G71" s="158">
        <v>207.303124</v>
      </c>
      <c r="H71" s="183">
        <v>0</v>
      </c>
      <c r="I71" s="225">
        <v>0</v>
      </c>
      <c r="J71" s="158">
        <v>49.809828</v>
      </c>
      <c r="K71" s="183">
        <v>0</v>
      </c>
      <c r="L71" s="182">
        <v>49.809828</v>
      </c>
      <c r="M71" s="158">
        <v>184.296365</v>
      </c>
      <c r="N71" s="183">
        <v>0</v>
      </c>
      <c r="O71" s="225">
        <v>0.00029</v>
      </c>
      <c r="P71" s="158">
        <v>59.36139</v>
      </c>
      <c r="Q71" s="183">
        <v>0</v>
      </c>
      <c r="R71" s="182">
        <v>59.36139</v>
      </c>
      <c r="S71" s="158">
        <v>219.637142</v>
      </c>
      <c r="T71" s="183">
        <v>0</v>
      </c>
      <c r="U71" s="225">
        <v>0</v>
      </c>
      <c r="V71" s="158">
        <v>108.884128</v>
      </c>
      <c r="W71" s="183">
        <v>0</v>
      </c>
      <c r="X71" s="182">
        <v>108.884128</v>
      </c>
      <c r="Y71" s="158">
        <v>402.871271</v>
      </c>
      <c r="Z71" s="183">
        <v>0</v>
      </c>
      <c r="AA71" s="225">
        <v>0.076401</v>
      </c>
    </row>
    <row r="72" spans="2:27" s="226" customFormat="1" ht="15.75" customHeight="1" hidden="1">
      <c r="B72" s="750"/>
      <c r="C72" s="203"/>
      <c r="D72" s="158"/>
      <c r="E72" s="183"/>
      <c r="F72" s="182"/>
      <c r="G72" s="158"/>
      <c r="H72" s="183"/>
      <c r="I72" s="224"/>
      <c r="J72" s="158"/>
      <c r="K72" s="183"/>
      <c r="L72" s="182"/>
      <c r="M72" s="158"/>
      <c r="N72" s="183"/>
      <c r="O72" s="225"/>
      <c r="P72" s="158"/>
      <c r="Q72" s="183"/>
      <c r="R72" s="182"/>
      <c r="S72" s="158"/>
      <c r="T72" s="183"/>
      <c r="U72" s="225"/>
      <c r="V72" s="158"/>
      <c r="W72" s="183"/>
      <c r="X72" s="182"/>
      <c r="Y72" s="158"/>
      <c r="Z72" s="183"/>
      <c r="AA72" s="225"/>
    </row>
    <row r="73" spans="2:27" s="185" customFormat="1" ht="15.75" customHeight="1">
      <c r="B73" s="750"/>
      <c r="C73" s="207" t="s">
        <v>429</v>
      </c>
      <c r="D73" s="227"/>
      <c r="E73" s="228"/>
      <c r="F73" s="229"/>
      <c r="G73" s="227"/>
      <c r="H73" s="230"/>
      <c r="I73" s="211"/>
      <c r="J73" s="227"/>
      <c r="K73" s="228"/>
      <c r="L73" s="229"/>
      <c r="M73" s="227"/>
      <c r="N73" s="228"/>
      <c r="O73" s="214"/>
      <c r="P73" s="227"/>
      <c r="Q73" s="228"/>
      <c r="R73" s="229"/>
      <c r="S73" s="227"/>
      <c r="T73" s="228"/>
      <c r="U73" s="214"/>
      <c r="V73" s="227"/>
      <c r="W73" s="228"/>
      <c r="X73" s="229"/>
      <c r="Y73" s="227"/>
      <c r="Z73" s="228"/>
      <c r="AA73" s="214"/>
    </row>
    <row r="74" spans="2:27" s="185" customFormat="1" ht="19.5" customHeight="1" thickBot="1">
      <c r="B74" s="751"/>
      <c r="C74" s="215" t="s">
        <v>433</v>
      </c>
      <c r="D74" s="227"/>
      <c r="E74" s="228"/>
      <c r="F74" s="229"/>
      <c r="G74" s="227"/>
      <c r="H74" s="217"/>
      <c r="I74" s="220"/>
      <c r="J74" s="220"/>
      <c r="K74" s="231"/>
      <c r="L74" s="232"/>
      <c r="M74" s="220"/>
      <c r="N74" s="231"/>
      <c r="O74" s="221"/>
      <c r="P74" s="220"/>
      <c r="Q74" s="231"/>
      <c r="R74" s="232"/>
      <c r="S74" s="220"/>
      <c r="T74" s="231"/>
      <c r="U74" s="221"/>
      <c r="V74" s="220"/>
      <c r="W74" s="231"/>
      <c r="X74" s="232"/>
      <c r="Y74" s="220"/>
      <c r="Z74" s="231"/>
      <c r="AA74" s="221"/>
    </row>
    <row r="75" spans="2:27" s="235" customFormat="1" ht="15" customHeight="1">
      <c r="B75" s="233"/>
      <c r="C75" s="222"/>
      <c r="D75" s="233" t="s">
        <v>408</v>
      </c>
      <c r="E75" s="222"/>
      <c r="F75" s="222"/>
      <c r="G75" s="222"/>
      <c r="H75" s="222"/>
      <c r="I75" s="234"/>
      <c r="J75" s="222"/>
      <c r="K75" s="222"/>
      <c r="L75" s="222"/>
      <c r="M75" s="222"/>
      <c r="N75" s="222"/>
      <c r="O75" s="222"/>
      <c r="P75" s="233"/>
      <c r="Q75" s="222"/>
      <c r="R75" s="222"/>
      <c r="S75" s="222"/>
      <c r="T75" s="222"/>
      <c r="U75" s="222"/>
      <c r="V75" s="222"/>
      <c r="W75" s="222"/>
      <c r="X75" s="222"/>
      <c r="Y75" s="222"/>
      <c r="Z75" s="222"/>
      <c r="AA75" s="222"/>
    </row>
    <row r="76" spans="2:27" s="185" customFormat="1" ht="22.5">
      <c r="B76" s="236"/>
      <c r="D76" s="186"/>
      <c r="E76" s="186"/>
      <c r="F76" s="186"/>
      <c r="G76" s="186"/>
      <c r="H76" s="186"/>
      <c r="I76" s="237"/>
      <c r="J76" s="186"/>
      <c r="K76" s="186"/>
      <c r="L76" s="186"/>
      <c r="M76" s="186"/>
      <c r="N76" s="186"/>
      <c r="O76" s="186"/>
      <c r="P76" s="186"/>
      <c r="Q76" s="186"/>
      <c r="R76" s="186"/>
      <c r="S76" s="186"/>
      <c r="T76" s="186"/>
      <c r="U76" s="186"/>
      <c r="V76" s="186"/>
      <c r="W76" s="186"/>
      <c r="X76" s="186"/>
      <c r="Y76" s="186"/>
      <c r="Z76" s="186"/>
      <c r="AA76" s="186"/>
    </row>
    <row r="77" spans="2:27" s="185" customFormat="1" ht="23.25" customHeight="1" thickBot="1">
      <c r="B77" s="236"/>
      <c r="D77" s="186"/>
      <c r="E77" s="186"/>
      <c r="F77" s="186"/>
      <c r="G77" s="186"/>
      <c r="H77" s="186"/>
      <c r="I77" s="237"/>
      <c r="J77" s="186"/>
      <c r="K77" s="186"/>
      <c r="L77" s="186"/>
      <c r="M77" s="186"/>
      <c r="N77" s="186"/>
      <c r="O77" s="186"/>
      <c r="P77" s="186"/>
      <c r="Q77" s="186"/>
      <c r="R77" s="186"/>
      <c r="S77" s="186"/>
      <c r="T77" s="186"/>
      <c r="U77" s="186"/>
      <c r="V77" s="186"/>
      <c r="W77" s="186"/>
      <c r="X77" s="186"/>
      <c r="Y77" s="186"/>
      <c r="Z77" s="186"/>
      <c r="AA77" s="186"/>
    </row>
    <row r="78" spans="2:27" s="185" customFormat="1" ht="32.25" customHeight="1" thickBot="1">
      <c r="B78" s="145"/>
      <c r="C78" s="148"/>
      <c r="D78" s="752" t="s">
        <v>415</v>
      </c>
      <c r="E78" s="753"/>
      <c r="F78" s="753"/>
      <c r="G78" s="753"/>
      <c r="H78" s="753"/>
      <c r="I78" s="753"/>
      <c r="J78" s="753"/>
      <c r="K78" s="753"/>
      <c r="L78" s="753"/>
      <c r="M78" s="753"/>
      <c r="N78" s="753"/>
      <c r="O78" s="753"/>
      <c r="P78" s="739"/>
      <c r="Q78" s="739"/>
      <c r="R78" s="739"/>
      <c r="S78" s="739"/>
      <c r="T78" s="739"/>
      <c r="U78" s="739"/>
      <c r="V78" s="739"/>
      <c r="W78" s="739"/>
      <c r="X78" s="739"/>
      <c r="Y78" s="739"/>
      <c r="Z78" s="739"/>
      <c r="AA78" s="740"/>
    </row>
    <row r="79" spans="2:27" s="185" customFormat="1" ht="32.25" customHeight="1" thickBot="1">
      <c r="B79" s="145"/>
      <c r="C79" s="148"/>
      <c r="D79" s="738" t="s">
        <v>11</v>
      </c>
      <c r="E79" s="739"/>
      <c r="F79" s="739"/>
      <c r="G79" s="739"/>
      <c r="H79" s="739"/>
      <c r="I79" s="740"/>
      <c r="J79" s="738" t="s">
        <v>12</v>
      </c>
      <c r="K79" s="739"/>
      <c r="L79" s="739"/>
      <c r="M79" s="739"/>
      <c r="N79" s="739"/>
      <c r="O79" s="740"/>
      <c r="P79" s="738" t="s">
        <v>13</v>
      </c>
      <c r="Q79" s="739"/>
      <c r="R79" s="739"/>
      <c r="S79" s="739"/>
      <c r="T79" s="739"/>
      <c r="U79" s="740"/>
      <c r="V79" s="738" t="s">
        <v>14</v>
      </c>
      <c r="W79" s="739"/>
      <c r="X79" s="739"/>
      <c r="Y79" s="739"/>
      <c r="Z79" s="739"/>
      <c r="AA79" s="740"/>
    </row>
    <row r="80" spans="2:27" s="185" customFormat="1" ht="51" customHeight="1">
      <c r="B80" s="149"/>
      <c r="C80" s="148"/>
      <c r="D80" s="741" t="s">
        <v>385</v>
      </c>
      <c r="E80" s="762"/>
      <c r="F80" s="763" t="s">
        <v>386</v>
      </c>
      <c r="G80" s="765" t="s">
        <v>387</v>
      </c>
      <c r="H80" s="766"/>
      <c r="I80" s="767" t="s">
        <v>388</v>
      </c>
      <c r="J80" s="741" t="s">
        <v>385</v>
      </c>
      <c r="K80" s="762"/>
      <c r="L80" s="763" t="s">
        <v>386</v>
      </c>
      <c r="M80" s="765" t="s">
        <v>387</v>
      </c>
      <c r="N80" s="766"/>
      <c r="O80" s="767" t="s">
        <v>388</v>
      </c>
      <c r="P80" s="741" t="s">
        <v>385</v>
      </c>
      <c r="Q80" s="762"/>
      <c r="R80" s="763" t="s">
        <v>386</v>
      </c>
      <c r="S80" s="765" t="s">
        <v>387</v>
      </c>
      <c r="T80" s="766"/>
      <c r="U80" s="767" t="s">
        <v>388</v>
      </c>
      <c r="V80" s="741" t="s">
        <v>385</v>
      </c>
      <c r="W80" s="762"/>
      <c r="X80" s="763" t="s">
        <v>386</v>
      </c>
      <c r="Y80" s="765" t="s">
        <v>387</v>
      </c>
      <c r="Z80" s="766"/>
      <c r="AA80" s="767" t="s">
        <v>388</v>
      </c>
    </row>
    <row r="81" spans="2:27" s="185" customFormat="1" ht="33" customHeight="1" thickBot="1">
      <c r="B81" s="223">
        <v>3</v>
      </c>
      <c r="C81" s="190" t="s">
        <v>10</v>
      </c>
      <c r="D81" s="191"/>
      <c r="E81" s="192" t="s">
        <v>416</v>
      </c>
      <c r="F81" s="764"/>
      <c r="G81" s="191"/>
      <c r="H81" s="192" t="s">
        <v>416</v>
      </c>
      <c r="I81" s="768"/>
      <c r="J81" s="191"/>
      <c r="K81" s="192" t="s">
        <v>416</v>
      </c>
      <c r="L81" s="764"/>
      <c r="M81" s="191"/>
      <c r="N81" s="192" t="s">
        <v>416</v>
      </c>
      <c r="O81" s="768"/>
      <c r="P81" s="191"/>
      <c r="Q81" s="192" t="s">
        <v>416</v>
      </c>
      <c r="R81" s="764"/>
      <c r="S81" s="191"/>
      <c r="T81" s="192" t="s">
        <v>416</v>
      </c>
      <c r="U81" s="768"/>
      <c r="V81" s="191"/>
      <c r="W81" s="192" t="s">
        <v>416</v>
      </c>
      <c r="X81" s="764"/>
      <c r="Y81" s="191"/>
      <c r="Z81" s="192" t="s">
        <v>416</v>
      </c>
      <c r="AA81" s="768"/>
    </row>
    <row r="82" spans="2:27" s="185" customFormat="1" ht="15.75" customHeight="1">
      <c r="B82" s="749" t="s">
        <v>556</v>
      </c>
      <c r="C82" s="193" t="s">
        <v>417</v>
      </c>
      <c r="D82" s="158">
        <v>0</v>
      </c>
      <c r="E82" s="183">
        <v>0</v>
      </c>
      <c r="F82" s="310">
        <v>0</v>
      </c>
      <c r="G82" s="297">
        <v>0</v>
      </c>
      <c r="H82" s="314">
        <v>0</v>
      </c>
      <c r="I82" s="315">
        <v>0</v>
      </c>
      <c r="J82" s="158">
        <v>0</v>
      </c>
      <c r="K82" s="183">
        <v>0</v>
      </c>
      <c r="L82" s="310">
        <v>0</v>
      </c>
      <c r="M82" s="297">
        <v>0</v>
      </c>
      <c r="N82" s="314">
        <v>0</v>
      </c>
      <c r="O82" s="315">
        <v>0</v>
      </c>
      <c r="P82" s="158">
        <v>0</v>
      </c>
      <c r="Q82" s="183">
        <v>0</v>
      </c>
      <c r="R82" s="310">
        <v>0</v>
      </c>
      <c r="S82" s="297">
        <v>0</v>
      </c>
      <c r="T82" s="314">
        <v>0</v>
      </c>
      <c r="U82" s="315">
        <v>0</v>
      </c>
      <c r="V82" s="158">
        <v>0</v>
      </c>
      <c r="W82" s="183">
        <v>0</v>
      </c>
      <c r="X82" s="310">
        <v>0</v>
      </c>
      <c r="Y82" s="297">
        <v>0</v>
      </c>
      <c r="Z82" s="314">
        <v>0</v>
      </c>
      <c r="AA82" s="315">
        <v>0</v>
      </c>
    </row>
    <row r="83" spans="2:27" s="185" customFormat="1" ht="15.75" customHeight="1">
      <c r="B83" s="750"/>
      <c r="C83" s="194" t="s">
        <v>395</v>
      </c>
      <c r="D83" s="158">
        <v>783.049392</v>
      </c>
      <c r="E83" s="183">
        <v>0</v>
      </c>
      <c r="F83" s="182">
        <v>164.466929</v>
      </c>
      <c r="G83" s="158">
        <v>59.949706</v>
      </c>
      <c r="H83" s="183">
        <v>0</v>
      </c>
      <c r="I83" s="225">
        <v>0.609908</v>
      </c>
      <c r="J83" s="158">
        <v>729.942138</v>
      </c>
      <c r="K83" s="183">
        <v>0</v>
      </c>
      <c r="L83" s="182">
        <v>106.992736</v>
      </c>
      <c r="M83" s="158">
        <v>46.524392</v>
      </c>
      <c r="N83" s="183">
        <v>0</v>
      </c>
      <c r="O83" s="225">
        <v>0.678345</v>
      </c>
      <c r="P83" s="158">
        <v>1162.058579</v>
      </c>
      <c r="Q83" s="183">
        <v>0</v>
      </c>
      <c r="R83" s="182">
        <v>540.834399</v>
      </c>
      <c r="S83" s="158">
        <v>183.682541</v>
      </c>
      <c r="T83" s="183">
        <v>0</v>
      </c>
      <c r="U83" s="225">
        <v>0.759875</v>
      </c>
      <c r="V83" s="158">
        <v>1148.782023</v>
      </c>
      <c r="W83" s="183">
        <v>0</v>
      </c>
      <c r="X83" s="182">
        <v>539.801811</v>
      </c>
      <c r="Y83" s="158">
        <v>241.243163</v>
      </c>
      <c r="Z83" s="183">
        <v>0</v>
      </c>
      <c r="AA83" s="225">
        <v>1.006432</v>
      </c>
    </row>
    <row r="84" spans="2:27" s="185" customFormat="1" ht="15.75" customHeight="1">
      <c r="B84" s="750"/>
      <c r="C84" s="195" t="s">
        <v>418</v>
      </c>
      <c r="D84" s="197">
        <v>5300.570875</v>
      </c>
      <c r="E84" s="204">
        <v>33.952135</v>
      </c>
      <c r="F84" s="316">
        <v>2731.610021</v>
      </c>
      <c r="G84" s="197">
        <v>1238.802125</v>
      </c>
      <c r="H84" s="204">
        <v>8.14698</v>
      </c>
      <c r="I84" s="206">
        <v>24.211659</v>
      </c>
      <c r="J84" s="197">
        <v>5786.508414</v>
      </c>
      <c r="K84" s="204">
        <v>32.721906</v>
      </c>
      <c r="L84" s="316">
        <v>3457.221851</v>
      </c>
      <c r="M84" s="197">
        <v>1612.532544</v>
      </c>
      <c r="N84" s="204">
        <v>7.851725</v>
      </c>
      <c r="O84" s="206">
        <v>20.846528</v>
      </c>
      <c r="P84" s="197">
        <v>5935.016888</v>
      </c>
      <c r="Q84" s="204">
        <v>32.732952</v>
      </c>
      <c r="R84" s="316">
        <v>3337.074122</v>
      </c>
      <c r="S84" s="197">
        <v>1586.787161</v>
      </c>
      <c r="T84" s="204">
        <v>7.851976</v>
      </c>
      <c r="U84" s="206">
        <v>21.537884</v>
      </c>
      <c r="V84" s="197">
        <v>5815.175276</v>
      </c>
      <c r="W84" s="204">
        <v>31.491498</v>
      </c>
      <c r="X84" s="316">
        <v>3334.50641</v>
      </c>
      <c r="Y84" s="197">
        <v>1807.970549</v>
      </c>
      <c r="Z84" s="204">
        <v>7.553343</v>
      </c>
      <c r="AA84" s="206">
        <v>19.630263</v>
      </c>
    </row>
    <row r="85" spans="2:27" s="185" customFormat="1" ht="15.75" customHeight="1">
      <c r="B85" s="750"/>
      <c r="C85" s="196" t="s">
        <v>419</v>
      </c>
      <c r="D85" s="197">
        <v>119.290588</v>
      </c>
      <c r="E85" s="204">
        <v>0</v>
      </c>
      <c r="F85" s="316">
        <v>72.236496</v>
      </c>
      <c r="G85" s="197">
        <v>40.683048</v>
      </c>
      <c r="H85" s="204">
        <v>0</v>
      </c>
      <c r="I85" s="206">
        <v>2.922709</v>
      </c>
      <c r="J85" s="197">
        <v>121.817655</v>
      </c>
      <c r="K85" s="204">
        <v>0</v>
      </c>
      <c r="L85" s="316">
        <v>93.986939</v>
      </c>
      <c r="M85" s="197">
        <v>53.766711</v>
      </c>
      <c r="N85" s="204">
        <v>0</v>
      </c>
      <c r="O85" s="206">
        <v>3.306701</v>
      </c>
      <c r="P85" s="197">
        <v>127.225374</v>
      </c>
      <c r="Q85" s="204">
        <v>0</v>
      </c>
      <c r="R85" s="316">
        <v>104.439269</v>
      </c>
      <c r="S85" s="197">
        <v>60.725247</v>
      </c>
      <c r="T85" s="204">
        <v>0</v>
      </c>
      <c r="U85" s="206">
        <v>3.513976</v>
      </c>
      <c r="V85" s="197">
        <v>120.082099</v>
      </c>
      <c r="W85" s="204">
        <v>0</v>
      </c>
      <c r="X85" s="316">
        <v>105.276626</v>
      </c>
      <c r="Y85" s="197">
        <v>60.490712</v>
      </c>
      <c r="Z85" s="204">
        <v>0</v>
      </c>
      <c r="AA85" s="206">
        <v>1.388496</v>
      </c>
    </row>
    <row r="86" spans="2:27" s="185" customFormat="1" ht="15.75" customHeight="1">
      <c r="B86" s="750"/>
      <c r="C86" s="196" t="s">
        <v>420</v>
      </c>
      <c r="D86" s="197">
        <v>6.46569</v>
      </c>
      <c r="E86" s="204">
        <v>0</v>
      </c>
      <c r="F86" s="316">
        <v>3.376042</v>
      </c>
      <c r="G86" s="197">
        <v>2.943947</v>
      </c>
      <c r="H86" s="204">
        <v>0</v>
      </c>
      <c r="I86" s="206">
        <v>0.037626</v>
      </c>
      <c r="J86" s="197">
        <v>4.556185</v>
      </c>
      <c r="K86" s="204">
        <v>0</v>
      </c>
      <c r="L86" s="316">
        <v>3.028855</v>
      </c>
      <c r="M86" s="197">
        <v>2.743513</v>
      </c>
      <c r="N86" s="204">
        <v>0</v>
      </c>
      <c r="O86" s="206">
        <v>0.039858</v>
      </c>
      <c r="P86" s="197">
        <v>4.012018</v>
      </c>
      <c r="Q86" s="204">
        <v>0</v>
      </c>
      <c r="R86" s="316">
        <v>3.007396</v>
      </c>
      <c r="S86" s="197">
        <v>2.978518</v>
      </c>
      <c r="T86" s="204">
        <v>0</v>
      </c>
      <c r="U86" s="206">
        <v>0.035967</v>
      </c>
      <c r="V86" s="197">
        <v>3.664315</v>
      </c>
      <c r="W86" s="204">
        <v>0</v>
      </c>
      <c r="X86" s="316">
        <v>2.948535</v>
      </c>
      <c r="Y86" s="197">
        <v>2.737649</v>
      </c>
      <c r="Z86" s="204">
        <v>0</v>
      </c>
      <c r="AA86" s="206">
        <v>0.035489</v>
      </c>
    </row>
    <row r="87" spans="2:27" s="185" customFormat="1" ht="15.75" customHeight="1">
      <c r="B87" s="750"/>
      <c r="C87" s="195" t="s">
        <v>398</v>
      </c>
      <c r="D87" s="197">
        <v>7.120799</v>
      </c>
      <c r="E87" s="204">
        <v>0.538243</v>
      </c>
      <c r="F87" s="316">
        <v>7.068321</v>
      </c>
      <c r="G87" s="197">
        <v>1.254525</v>
      </c>
      <c r="H87" s="204">
        <v>0.134441</v>
      </c>
      <c r="I87" s="206">
        <v>0.38744</v>
      </c>
      <c r="J87" s="197">
        <v>7.519029</v>
      </c>
      <c r="K87" s="204">
        <v>0.535056</v>
      </c>
      <c r="L87" s="316">
        <v>7.398155</v>
      </c>
      <c r="M87" s="197">
        <v>1.436671</v>
      </c>
      <c r="N87" s="204">
        <v>0.136275</v>
      </c>
      <c r="O87" s="206">
        <v>0.383101</v>
      </c>
      <c r="P87" s="197">
        <v>7.692198</v>
      </c>
      <c r="Q87" s="204">
        <v>0.534533</v>
      </c>
      <c r="R87" s="316">
        <v>7.624534</v>
      </c>
      <c r="S87" s="197">
        <v>1.459883</v>
      </c>
      <c r="T87" s="204">
        <v>0.087686</v>
      </c>
      <c r="U87" s="206">
        <v>0.382144</v>
      </c>
      <c r="V87" s="197">
        <v>7.989686</v>
      </c>
      <c r="W87" s="204">
        <v>0.484383</v>
      </c>
      <c r="X87" s="316">
        <v>7.912297</v>
      </c>
      <c r="Y87" s="197">
        <v>1.283291</v>
      </c>
      <c r="Z87" s="204">
        <v>0.075733</v>
      </c>
      <c r="AA87" s="206">
        <v>0.371624</v>
      </c>
    </row>
    <row r="88" spans="2:27" s="185" customFormat="1" ht="15.75" customHeight="1">
      <c r="B88" s="750"/>
      <c r="C88" s="199" t="s">
        <v>421</v>
      </c>
      <c r="D88" s="197">
        <v>6.330229</v>
      </c>
      <c r="E88" s="204">
        <v>0.192472</v>
      </c>
      <c r="F88" s="316">
        <v>6.330229</v>
      </c>
      <c r="G88" s="197">
        <v>1.080739</v>
      </c>
      <c r="H88" s="204">
        <v>0.062522</v>
      </c>
      <c r="I88" s="206">
        <v>0.098909</v>
      </c>
      <c r="J88" s="197">
        <v>6.452307</v>
      </c>
      <c r="K88" s="204">
        <v>0.192472</v>
      </c>
      <c r="L88" s="316">
        <v>6.394933</v>
      </c>
      <c r="M88" s="197">
        <v>1.191346</v>
      </c>
      <c r="N88" s="204">
        <v>0.062522</v>
      </c>
      <c r="O88" s="206">
        <v>0.098212</v>
      </c>
      <c r="P88" s="197">
        <v>6.818166</v>
      </c>
      <c r="Q88" s="204">
        <v>0.192472</v>
      </c>
      <c r="R88" s="316">
        <v>6.818166</v>
      </c>
      <c r="S88" s="197">
        <v>1.295081</v>
      </c>
      <c r="T88" s="204">
        <v>0.062522</v>
      </c>
      <c r="U88" s="206">
        <v>0.096767</v>
      </c>
      <c r="V88" s="197">
        <v>7.12178</v>
      </c>
      <c r="W88" s="204">
        <v>0.192472</v>
      </c>
      <c r="X88" s="316">
        <v>7.12178</v>
      </c>
      <c r="Y88" s="197">
        <v>1.11981</v>
      </c>
      <c r="Z88" s="204">
        <v>0.055385</v>
      </c>
      <c r="AA88" s="206">
        <v>0.1072</v>
      </c>
    </row>
    <row r="89" spans="2:27" s="185" customFormat="1" ht="15.75" customHeight="1">
      <c r="B89" s="750"/>
      <c r="C89" s="200" t="s">
        <v>422</v>
      </c>
      <c r="D89" s="197">
        <v>0</v>
      </c>
      <c r="E89" s="204">
        <v>0</v>
      </c>
      <c r="F89" s="316">
        <v>0</v>
      </c>
      <c r="G89" s="197">
        <v>0</v>
      </c>
      <c r="H89" s="204">
        <v>0</v>
      </c>
      <c r="I89" s="206">
        <v>0</v>
      </c>
      <c r="J89" s="197">
        <v>0</v>
      </c>
      <c r="K89" s="204">
        <v>0</v>
      </c>
      <c r="L89" s="316">
        <v>0</v>
      </c>
      <c r="M89" s="197">
        <v>0</v>
      </c>
      <c r="N89" s="204">
        <v>0</v>
      </c>
      <c r="O89" s="206">
        <v>0</v>
      </c>
      <c r="P89" s="197">
        <v>0</v>
      </c>
      <c r="Q89" s="204">
        <v>0</v>
      </c>
      <c r="R89" s="316">
        <v>0</v>
      </c>
      <c r="S89" s="197">
        <v>0</v>
      </c>
      <c r="T89" s="204">
        <v>0</v>
      </c>
      <c r="U89" s="206">
        <v>0</v>
      </c>
      <c r="V89" s="197">
        <v>0</v>
      </c>
      <c r="W89" s="204">
        <v>0</v>
      </c>
      <c r="X89" s="316">
        <v>0</v>
      </c>
      <c r="Y89" s="197">
        <v>0</v>
      </c>
      <c r="Z89" s="204">
        <v>0</v>
      </c>
      <c r="AA89" s="206">
        <v>0</v>
      </c>
    </row>
    <row r="90" spans="2:27" s="185" customFormat="1" ht="15.75" customHeight="1">
      <c r="B90" s="750"/>
      <c r="C90" s="200" t="s">
        <v>423</v>
      </c>
      <c r="D90" s="158">
        <v>6.330229</v>
      </c>
      <c r="E90" s="183">
        <v>0.192472</v>
      </c>
      <c r="F90" s="182">
        <v>6.330229</v>
      </c>
      <c r="G90" s="158">
        <v>1.080739</v>
      </c>
      <c r="H90" s="183">
        <v>0.062522</v>
      </c>
      <c r="I90" s="225">
        <v>0.098909</v>
      </c>
      <c r="J90" s="158">
        <v>6.452307</v>
      </c>
      <c r="K90" s="183">
        <v>0.192472</v>
      </c>
      <c r="L90" s="182">
        <v>6.394933</v>
      </c>
      <c r="M90" s="158">
        <v>1.191346</v>
      </c>
      <c r="N90" s="183">
        <v>0.062522</v>
      </c>
      <c r="O90" s="225">
        <v>0.098212</v>
      </c>
      <c r="P90" s="158">
        <v>6.818166</v>
      </c>
      <c r="Q90" s="183">
        <v>0.192472</v>
      </c>
      <c r="R90" s="182">
        <v>6.818166</v>
      </c>
      <c r="S90" s="158">
        <v>1.295081</v>
      </c>
      <c r="T90" s="183">
        <v>0.062522</v>
      </c>
      <c r="U90" s="225">
        <v>0.096767</v>
      </c>
      <c r="V90" s="158">
        <v>7.12178</v>
      </c>
      <c r="W90" s="183">
        <v>0.192472</v>
      </c>
      <c r="X90" s="182">
        <v>7.12178</v>
      </c>
      <c r="Y90" s="158">
        <v>1.11981</v>
      </c>
      <c r="Z90" s="183">
        <v>0.055385</v>
      </c>
      <c r="AA90" s="225">
        <v>0.1072</v>
      </c>
    </row>
    <row r="91" spans="2:27" s="185" customFormat="1" ht="15.75" customHeight="1">
      <c r="B91" s="750"/>
      <c r="C91" s="199" t="s">
        <v>424</v>
      </c>
      <c r="D91" s="158">
        <v>0</v>
      </c>
      <c r="E91" s="183">
        <v>0</v>
      </c>
      <c r="F91" s="182">
        <v>0</v>
      </c>
      <c r="G91" s="158">
        <v>0</v>
      </c>
      <c r="H91" s="183">
        <v>0</v>
      </c>
      <c r="I91" s="225">
        <v>0</v>
      </c>
      <c r="J91" s="158">
        <v>0</v>
      </c>
      <c r="K91" s="183">
        <v>0</v>
      </c>
      <c r="L91" s="182">
        <v>0</v>
      </c>
      <c r="M91" s="158">
        <v>0</v>
      </c>
      <c r="N91" s="183">
        <v>0</v>
      </c>
      <c r="O91" s="225">
        <v>0</v>
      </c>
      <c r="P91" s="158">
        <v>0</v>
      </c>
      <c r="Q91" s="183">
        <v>0</v>
      </c>
      <c r="R91" s="182">
        <v>0</v>
      </c>
      <c r="S91" s="158">
        <v>0</v>
      </c>
      <c r="T91" s="183">
        <v>0</v>
      </c>
      <c r="U91" s="225">
        <v>0</v>
      </c>
      <c r="V91" s="158">
        <v>0</v>
      </c>
      <c r="W91" s="183">
        <v>0</v>
      </c>
      <c r="X91" s="182">
        <v>0</v>
      </c>
      <c r="Y91" s="158">
        <v>0</v>
      </c>
      <c r="Z91" s="183">
        <v>0</v>
      </c>
      <c r="AA91" s="225">
        <v>0</v>
      </c>
    </row>
    <row r="92" spans="2:27" s="185" customFormat="1" ht="15.75" customHeight="1">
      <c r="B92" s="750"/>
      <c r="C92" s="199" t="s">
        <v>425</v>
      </c>
      <c r="D92" s="158">
        <v>0.79057</v>
      </c>
      <c r="E92" s="183">
        <v>0.345771</v>
      </c>
      <c r="F92" s="182">
        <v>0.738092</v>
      </c>
      <c r="G92" s="158">
        <v>0.173786</v>
      </c>
      <c r="H92" s="183">
        <v>0.071919</v>
      </c>
      <c r="I92" s="225">
        <v>0.288531</v>
      </c>
      <c r="J92" s="158">
        <v>1.066722</v>
      </c>
      <c r="K92" s="183">
        <v>0.342584</v>
      </c>
      <c r="L92" s="182">
        <v>1.003222</v>
      </c>
      <c r="M92" s="158">
        <v>0.245325</v>
      </c>
      <c r="N92" s="183">
        <v>0.073753</v>
      </c>
      <c r="O92" s="225">
        <v>0.284889</v>
      </c>
      <c r="P92" s="158">
        <v>0.874032</v>
      </c>
      <c r="Q92" s="183">
        <v>0.342061</v>
      </c>
      <c r="R92" s="182">
        <v>0.806368</v>
      </c>
      <c r="S92" s="158">
        <v>0.164802</v>
      </c>
      <c r="T92" s="183">
        <v>0.025164</v>
      </c>
      <c r="U92" s="225">
        <v>0.285377</v>
      </c>
      <c r="V92" s="158">
        <v>0.867906</v>
      </c>
      <c r="W92" s="183">
        <v>0.291911</v>
      </c>
      <c r="X92" s="182">
        <v>0.790517</v>
      </c>
      <c r="Y92" s="158">
        <v>0.163481</v>
      </c>
      <c r="Z92" s="183">
        <v>0.020348</v>
      </c>
      <c r="AA92" s="225">
        <v>0.264424</v>
      </c>
    </row>
    <row r="93" spans="2:27" s="185" customFormat="1" ht="15.75" customHeight="1">
      <c r="B93" s="750"/>
      <c r="C93" s="200" t="s">
        <v>426</v>
      </c>
      <c r="D93" s="158">
        <v>0.010009</v>
      </c>
      <c r="E93" s="183">
        <v>0.010009</v>
      </c>
      <c r="F93" s="182">
        <v>0.010009</v>
      </c>
      <c r="G93" s="158">
        <v>0</v>
      </c>
      <c r="H93" s="183">
        <v>0</v>
      </c>
      <c r="I93" s="225">
        <v>0.008062</v>
      </c>
      <c r="J93" s="158">
        <v>0.010009</v>
      </c>
      <c r="K93" s="183">
        <v>0.010009</v>
      </c>
      <c r="L93" s="182">
        <v>0.010009</v>
      </c>
      <c r="M93" s="158">
        <v>0.001401</v>
      </c>
      <c r="N93" s="183">
        <v>0.001401</v>
      </c>
      <c r="O93" s="225">
        <v>0.008002</v>
      </c>
      <c r="P93" s="158">
        <v>0.010009</v>
      </c>
      <c r="Q93" s="183">
        <v>0.010009</v>
      </c>
      <c r="R93" s="182">
        <v>0.010009</v>
      </c>
      <c r="S93" s="158">
        <v>0.001401</v>
      </c>
      <c r="T93" s="183">
        <v>0.001401</v>
      </c>
      <c r="U93" s="225">
        <v>0.007935</v>
      </c>
      <c r="V93" s="158">
        <v>0.010009</v>
      </c>
      <c r="W93" s="183">
        <v>0.010009</v>
      </c>
      <c r="X93" s="182">
        <v>0.010009</v>
      </c>
      <c r="Y93" s="158">
        <v>0.001401</v>
      </c>
      <c r="Z93" s="183">
        <v>0.001401</v>
      </c>
      <c r="AA93" s="225">
        <v>0.008436</v>
      </c>
    </row>
    <row r="94" spans="2:27" s="185" customFormat="1" ht="15.75" customHeight="1">
      <c r="B94" s="750"/>
      <c r="C94" s="201" t="s">
        <v>427</v>
      </c>
      <c r="D94" s="158">
        <v>0.780561</v>
      </c>
      <c r="E94" s="183">
        <v>0.335762</v>
      </c>
      <c r="F94" s="182">
        <v>0.728083</v>
      </c>
      <c r="G94" s="158">
        <v>0.173786</v>
      </c>
      <c r="H94" s="183">
        <v>0.071919</v>
      </c>
      <c r="I94" s="225">
        <v>0.280469</v>
      </c>
      <c r="J94" s="158">
        <v>1.056713</v>
      </c>
      <c r="K94" s="183">
        <v>0.332575</v>
      </c>
      <c r="L94" s="182">
        <v>0.993213</v>
      </c>
      <c r="M94" s="158">
        <v>0.243924</v>
      </c>
      <c r="N94" s="183">
        <v>0.072352</v>
      </c>
      <c r="O94" s="225">
        <v>0.276887</v>
      </c>
      <c r="P94" s="158">
        <v>0.864023</v>
      </c>
      <c r="Q94" s="183">
        <v>0.332052</v>
      </c>
      <c r="R94" s="182">
        <v>0.796359</v>
      </c>
      <c r="S94" s="158">
        <v>0.163401</v>
      </c>
      <c r="T94" s="183">
        <v>0.023763</v>
      </c>
      <c r="U94" s="225">
        <v>0.277442</v>
      </c>
      <c r="V94" s="158">
        <v>0.857897</v>
      </c>
      <c r="W94" s="183">
        <v>0.281902</v>
      </c>
      <c r="X94" s="182">
        <v>0.780508</v>
      </c>
      <c r="Y94" s="158">
        <v>0.16208</v>
      </c>
      <c r="Z94" s="183">
        <v>0.018947</v>
      </c>
      <c r="AA94" s="225">
        <v>0.255988</v>
      </c>
    </row>
    <row r="95" spans="2:27" s="185" customFormat="1" ht="15.75" customHeight="1">
      <c r="B95" s="750"/>
      <c r="C95" s="195" t="s">
        <v>405</v>
      </c>
      <c r="D95" s="158">
        <v>0</v>
      </c>
      <c r="E95" s="183">
        <v>0</v>
      </c>
      <c r="F95" s="182">
        <v>0</v>
      </c>
      <c r="G95" s="158">
        <v>0</v>
      </c>
      <c r="H95" s="183">
        <v>0</v>
      </c>
      <c r="I95" s="225">
        <v>0</v>
      </c>
      <c r="J95" s="158">
        <v>0</v>
      </c>
      <c r="K95" s="183">
        <v>0</v>
      </c>
      <c r="L95" s="182">
        <v>0</v>
      </c>
      <c r="M95" s="158">
        <v>0</v>
      </c>
      <c r="N95" s="183">
        <v>0</v>
      </c>
      <c r="O95" s="225">
        <v>0</v>
      </c>
      <c r="P95" s="158">
        <v>0</v>
      </c>
      <c r="Q95" s="183">
        <v>0</v>
      </c>
      <c r="R95" s="182">
        <v>0</v>
      </c>
      <c r="S95" s="158">
        <v>0</v>
      </c>
      <c r="T95" s="183">
        <v>0</v>
      </c>
      <c r="U95" s="225">
        <v>0</v>
      </c>
      <c r="V95" s="158">
        <v>0</v>
      </c>
      <c r="W95" s="183">
        <v>0</v>
      </c>
      <c r="X95" s="182">
        <v>0</v>
      </c>
      <c r="Y95" s="158">
        <v>0</v>
      </c>
      <c r="Z95" s="183">
        <v>0</v>
      </c>
      <c r="AA95" s="225">
        <v>0</v>
      </c>
    </row>
    <row r="96" spans="2:27" s="226" customFormat="1" ht="14.25" hidden="1">
      <c r="B96" s="750"/>
      <c r="C96" s="203"/>
      <c r="D96" s="158"/>
      <c r="E96" s="183"/>
      <c r="F96" s="182"/>
      <c r="G96" s="158"/>
      <c r="H96" s="183"/>
      <c r="I96" s="224"/>
      <c r="J96" s="158"/>
      <c r="K96" s="183"/>
      <c r="L96" s="182"/>
      <c r="M96" s="158"/>
      <c r="N96" s="183"/>
      <c r="O96" s="225"/>
      <c r="P96" s="158"/>
      <c r="Q96" s="183"/>
      <c r="R96" s="182"/>
      <c r="S96" s="158"/>
      <c r="T96" s="183"/>
      <c r="U96" s="225"/>
      <c r="V96" s="158"/>
      <c r="W96" s="183"/>
      <c r="X96" s="182"/>
      <c r="Y96" s="158"/>
      <c r="Z96" s="183"/>
      <c r="AA96" s="225"/>
    </row>
    <row r="97" spans="2:27" s="185" customFormat="1" ht="15.75" customHeight="1">
      <c r="B97" s="750"/>
      <c r="C97" s="207" t="s">
        <v>429</v>
      </c>
      <c r="D97" s="227"/>
      <c r="E97" s="228"/>
      <c r="F97" s="229"/>
      <c r="G97" s="227"/>
      <c r="H97" s="230"/>
      <c r="I97" s="211"/>
      <c r="J97" s="227"/>
      <c r="K97" s="228"/>
      <c r="L97" s="229"/>
      <c r="M97" s="227"/>
      <c r="N97" s="228"/>
      <c r="O97" s="214"/>
      <c r="P97" s="227"/>
      <c r="Q97" s="228"/>
      <c r="R97" s="229"/>
      <c r="S97" s="227"/>
      <c r="T97" s="228"/>
      <c r="U97" s="214"/>
      <c r="V97" s="227"/>
      <c r="W97" s="228"/>
      <c r="X97" s="229"/>
      <c r="Y97" s="227"/>
      <c r="Z97" s="228"/>
      <c r="AA97" s="214"/>
    </row>
    <row r="98" spans="2:27" s="185" customFormat="1" ht="19.5" customHeight="1" thickBot="1">
      <c r="B98" s="751"/>
      <c r="C98" s="215" t="s">
        <v>433</v>
      </c>
      <c r="D98" s="238"/>
      <c r="E98" s="239"/>
      <c r="F98" s="240"/>
      <c r="G98" s="238"/>
      <c r="H98" s="217"/>
      <c r="I98" s="220"/>
      <c r="J98" s="220"/>
      <c r="K98" s="231"/>
      <c r="L98" s="232"/>
      <c r="M98" s="220"/>
      <c r="N98" s="231"/>
      <c r="O98" s="221"/>
      <c r="P98" s="220"/>
      <c r="Q98" s="231"/>
      <c r="R98" s="232"/>
      <c r="S98" s="220"/>
      <c r="T98" s="231"/>
      <c r="U98" s="221"/>
      <c r="V98" s="220"/>
      <c r="W98" s="231"/>
      <c r="X98" s="232"/>
      <c r="Y98" s="220"/>
      <c r="Z98" s="231"/>
      <c r="AA98" s="221"/>
    </row>
    <row r="99" spans="2:27" s="235" customFormat="1" ht="14.25">
      <c r="B99" s="233"/>
      <c r="C99" s="222"/>
      <c r="D99" s="233" t="s">
        <v>408</v>
      </c>
      <c r="E99" s="222"/>
      <c r="F99" s="222"/>
      <c r="G99" s="222"/>
      <c r="H99" s="222"/>
      <c r="I99" s="234"/>
      <c r="J99" s="222"/>
      <c r="K99" s="222"/>
      <c r="L99" s="222"/>
      <c r="M99" s="222"/>
      <c r="N99" s="222"/>
      <c r="O99" s="222"/>
      <c r="P99" s="233"/>
      <c r="Q99" s="222"/>
      <c r="R99" s="222"/>
      <c r="S99" s="222"/>
      <c r="T99" s="222"/>
      <c r="U99" s="222"/>
      <c r="V99" s="222"/>
      <c r="W99" s="222"/>
      <c r="X99" s="222"/>
      <c r="Y99" s="222"/>
      <c r="Z99" s="222"/>
      <c r="AA99" s="222"/>
    </row>
    <row r="100" spans="2:27" s="185" customFormat="1" ht="22.5">
      <c r="B100" s="236"/>
      <c r="D100" s="186"/>
      <c r="E100" s="186"/>
      <c r="F100" s="186"/>
      <c r="G100" s="186"/>
      <c r="H100" s="186"/>
      <c r="I100" s="237"/>
      <c r="J100" s="186"/>
      <c r="K100" s="186"/>
      <c r="L100" s="186"/>
      <c r="M100" s="186"/>
      <c r="N100" s="186"/>
      <c r="O100" s="186"/>
      <c r="P100" s="186"/>
      <c r="Q100" s="186"/>
      <c r="R100" s="186"/>
      <c r="S100" s="186"/>
      <c r="T100" s="186"/>
      <c r="U100" s="186"/>
      <c r="V100" s="186"/>
      <c r="W100" s="186"/>
      <c r="X100" s="186"/>
      <c r="Y100" s="186"/>
      <c r="Z100" s="186"/>
      <c r="AA100" s="186"/>
    </row>
    <row r="101" spans="2:27" s="185" customFormat="1" ht="23.25" customHeight="1" thickBot="1">
      <c r="B101" s="236"/>
      <c r="D101" s="186"/>
      <c r="E101" s="186"/>
      <c r="F101" s="186"/>
      <c r="G101" s="186"/>
      <c r="H101" s="186"/>
      <c r="I101" s="237"/>
      <c r="J101" s="186"/>
      <c r="K101" s="186"/>
      <c r="L101" s="186"/>
      <c r="M101" s="186"/>
      <c r="N101" s="186"/>
      <c r="O101" s="186"/>
      <c r="P101" s="186"/>
      <c r="Q101" s="186"/>
      <c r="R101" s="186"/>
      <c r="S101" s="186"/>
      <c r="T101" s="186"/>
      <c r="U101" s="186"/>
      <c r="V101" s="186"/>
      <c r="W101" s="186"/>
      <c r="X101" s="186"/>
      <c r="Y101" s="186"/>
      <c r="Z101" s="186"/>
      <c r="AA101" s="186"/>
    </row>
    <row r="102" spans="2:27" s="185" customFormat="1" ht="32.25" customHeight="1" thickBot="1">
      <c r="B102" s="145"/>
      <c r="C102" s="148"/>
      <c r="D102" s="752" t="s">
        <v>415</v>
      </c>
      <c r="E102" s="753"/>
      <c r="F102" s="753"/>
      <c r="G102" s="753"/>
      <c r="H102" s="753"/>
      <c r="I102" s="753"/>
      <c r="J102" s="753"/>
      <c r="K102" s="753"/>
      <c r="L102" s="753"/>
      <c r="M102" s="753"/>
      <c r="N102" s="753"/>
      <c r="O102" s="753"/>
      <c r="P102" s="739"/>
      <c r="Q102" s="739"/>
      <c r="R102" s="739"/>
      <c r="S102" s="739"/>
      <c r="T102" s="739"/>
      <c r="U102" s="739"/>
      <c r="V102" s="739"/>
      <c r="W102" s="739"/>
      <c r="X102" s="739"/>
      <c r="Y102" s="739"/>
      <c r="Z102" s="739"/>
      <c r="AA102" s="740"/>
    </row>
    <row r="103" spans="2:27" s="185" customFormat="1" ht="32.25" customHeight="1" thickBot="1">
      <c r="B103" s="145"/>
      <c r="C103" s="148"/>
      <c r="D103" s="738" t="s">
        <v>11</v>
      </c>
      <c r="E103" s="739"/>
      <c r="F103" s="739"/>
      <c r="G103" s="739"/>
      <c r="H103" s="739"/>
      <c r="I103" s="740"/>
      <c r="J103" s="738" t="s">
        <v>12</v>
      </c>
      <c r="K103" s="739"/>
      <c r="L103" s="739"/>
      <c r="M103" s="739"/>
      <c r="N103" s="739"/>
      <c r="O103" s="740"/>
      <c r="P103" s="738" t="s">
        <v>13</v>
      </c>
      <c r="Q103" s="739"/>
      <c r="R103" s="739"/>
      <c r="S103" s="739"/>
      <c r="T103" s="739"/>
      <c r="U103" s="740"/>
      <c r="V103" s="738" t="s">
        <v>14</v>
      </c>
      <c r="W103" s="739"/>
      <c r="X103" s="739"/>
      <c r="Y103" s="739"/>
      <c r="Z103" s="739"/>
      <c r="AA103" s="740"/>
    </row>
    <row r="104" spans="2:27" s="185" customFormat="1" ht="51" customHeight="1">
      <c r="B104" s="149"/>
      <c r="C104" s="148"/>
      <c r="D104" s="741" t="s">
        <v>385</v>
      </c>
      <c r="E104" s="762"/>
      <c r="F104" s="763" t="s">
        <v>386</v>
      </c>
      <c r="G104" s="765" t="s">
        <v>387</v>
      </c>
      <c r="H104" s="766"/>
      <c r="I104" s="767" t="s">
        <v>388</v>
      </c>
      <c r="J104" s="741" t="s">
        <v>385</v>
      </c>
      <c r="K104" s="762"/>
      <c r="L104" s="763" t="s">
        <v>386</v>
      </c>
      <c r="M104" s="765" t="s">
        <v>387</v>
      </c>
      <c r="N104" s="766"/>
      <c r="O104" s="767" t="s">
        <v>388</v>
      </c>
      <c r="P104" s="741" t="s">
        <v>385</v>
      </c>
      <c r="Q104" s="762"/>
      <c r="R104" s="763" t="s">
        <v>386</v>
      </c>
      <c r="S104" s="765" t="s">
        <v>387</v>
      </c>
      <c r="T104" s="766"/>
      <c r="U104" s="767" t="s">
        <v>388</v>
      </c>
      <c r="V104" s="741" t="s">
        <v>385</v>
      </c>
      <c r="W104" s="762"/>
      <c r="X104" s="763" t="s">
        <v>386</v>
      </c>
      <c r="Y104" s="765" t="s">
        <v>387</v>
      </c>
      <c r="Z104" s="766"/>
      <c r="AA104" s="767" t="s">
        <v>388</v>
      </c>
    </row>
    <row r="105" spans="2:27" s="185" customFormat="1" ht="33" customHeight="1" thickBot="1">
      <c r="B105" s="223">
        <v>4</v>
      </c>
      <c r="C105" s="190" t="s">
        <v>10</v>
      </c>
      <c r="D105" s="191"/>
      <c r="E105" s="192" t="s">
        <v>416</v>
      </c>
      <c r="F105" s="764"/>
      <c r="G105" s="191"/>
      <c r="H105" s="192" t="s">
        <v>416</v>
      </c>
      <c r="I105" s="768"/>
      <c r="J105" s="191"/>
      <c r="K105" s="192" t="s">
        <v>416</v>
      </c>
      <c r="L105" s="764"/>
      <c r="M105" s="191"/>
      <c r="N105" s="192" t="s">
        <v>416</v>
      </c>
      <c r="O105" s="768"/>
      <c r="P105" s="191"/>
      <c r="Q105" s="192" t="s">
        <v>416</v>
      </c>
      <c r="R105" s="764"/>
      <c r="S105" s="191"/>
      <c r="T105" s="192" t="s">
        <v>416</v>
      </c>
      <c r="U105" s="768"/>
      <c r="V105" s="191"/>
      <c r="W105" s="192" t="s">
        <v>416</v>
      </c>
      <c r="X105" s="764"/>
      <c r="Y105" s="191"/>
      <c r="Z105" s="192" t="s">
        <v>416</v>
      </c>
      <c r="AA105" s="768"/>
    </row>
    <row r="106" spans="2:27" s="185" customFormat="1" ht="15.75" customHeight="1">
      <c r="B106" s="749" t="s">
        <v>557</v>
      </c>
      <c r="C106" s="193" t="s">
        <v>417</v>
      </c>
      <c r="D106" s="158">
        <v>0</v>
      </c>
      <c r="E106" s="183">
        <v>0</v>
      </c>
      <c r="F106" s="310">
        <v>0</v>
      </c>
      <c r="G106" s="297">
        <v>0</v>
      </c>
      <c r="H106" s="314">
        <v>0</v>
      </c>
      <c r="I106" s="315">
        <v>0</v>
      </c>
      <c r="J106" s="158">
        <v>0</v>
      </c>
      <c r="K106" s="183">
        <v>0</v>
      </c>
      <c r="L106" s="310">
        <v>0</v>
      </c>
      <c r="M106" s="297">
        <v>0</v>
      </c>
      <c r="N106" s="314">
        <v>0</v>
      </c>
      <c r="O106" s="315">
        <v>0</v>
      </c>
      <c r="P106" s="158">
        <v>0</v>
      </c>
      <c r="Q106" s="183">
        <v>0</v>
      </c>
      <c r="R106" s="310">
        <v>0</v>
      </c>
      <c r="S106" s="297">
        <v>0</v>
      </c>
      <c r="T106" s="314">
        <v>0</v>
      </c>
      <c r="U106" s="315">
        <v>0</v>
      </c>
      <c r="V106" s="158">
        <v>0</v>
      </c>
      <c r="W106" s="183">
        <v>0</v>
      </c>
      <c r="X106" s="310">
        <v>0</v>
      </c>
      <c r="Y106" s="297">
        <v>0</v>
      </c>
      <c r="Z106" s="314">
        <v>0</v>
      </c>
      <c r="AA106" s="315">
        <v>0</v>
      </c>
    </row>
    <row r="107" spans="2:27" s="185" customFormat="1" ht="15.75" customHeight="1">
      <c r="B107" s="750"/>
      <c r="C107" s="194" t="s">
        <v>395</v>
      </c>
      <c r="D107" s="197">
        <v>3613.0936</v>
      </c>
      <c r="E107" s="204">
        <v>0</v>
      </c>
      <c r="F107" s="316">
        <v>2046.414009</v>
      </c>
      <c r="G107" s="197">
        <v>508.87244</v>
      </c>
      <c r="H107" s="204">
        <v>0</v>
      </c>
      <c r="I107" s="206">
        <v>2.593347</v>
      </c>
      <c r="J107" s="197">
        <v>3366.194762</v>
      </c>
      <c r="K107" s="204">
        <v>0</v>
      </c>
      <c r="L107" s="316">
        <v>1807.120714</v>
      </c>
      <c r="M107" s="197">
        <v>453.385509</v>
      </c>
      <c r="N107" s="204">
        <v>0</v>
      </c>
      <c r="O107" s="206">
        <v>3.590492</v>
      </c>
      <c r="P107" s="197">
        <v>5099.840542</v>
      </c>
      <c r="Q107" s="204">
        <v>0</v>
      </c>
      <c r="R107" s="316">
        <v>3055.023779</v>
      </c>
      <c r="S107" s="197">
        <v>553.391414</v>
      </c>
      <c r="T107" s="204">
        <v>0</v>
      </c>
      <c r="U107" s="206">
        <v>2.305816</v>
      </c>
      <c r="V107" s="197">
        <v>5547.35772</v>
      </c>
      <c r="W107" s="204">
        <v>0</v>
      </c>
      <c r="X107" s="316">
        <v>3400.23929</v>
      </c>
      <c r="Y107" s="197">
        <v>541.026077</v>
      </c>
      <c r="Z107" s="204">
        <v>0</v>
      </c>
      <c r="AA107" s="206">
        <v>3.152307</v>
      </c>
    </row>
    <row r="108" spans="2:27" s="185" customFormat="1" ht="15.75" customHeight="1">
      <c r="B108" s="750"/>
      <c r="C108" s="195" t="s">
        <v>418</v>
      </c>
      <c r="D108" s="197">
        <v>6929.258275</v>
      </c>
      <c r="E108" s="204">
        <v>14.417841</v>
      </c>
      <c r="F108" s="316">
        <v>2587.002996</v>
      </c>
      <c r="G108" s="197">
        <v>1081.888884</v>
      </c>
      <c r="H108" s="204">
        <v>3.451178</v>
      </c>
      <c r="I108" s="206">
        <v>29.435796</v>
      </c>
      <c r="J108" s="197">
        <v>8321.494447</v>
      </c>
      <c r="K108" s="204">
        <v>4.929077</v>
      </c>
      <c r="L108" s="316">
        <v>3228.931286</v>
      </c>
      <c r="M108" s="197">
        <v>1250.506021</v>
      </c>
      <c r="N108" s="204">
        <v>1.144669</v>
      </c>
      <c r="O108" s="206">
        <v>27.810944</v>
      </c>
      <c r="P108" s="197">
        <v>8001.779514</v>
      </c>
      <c r="Q108" s="204">
        <v>4.053088</v>
      </c>
      <c r="R108" s="316">
        <v>2849.531333</v>
      </c>
      <c r="S108" s="197">
        <v>1223.770791</v>
      </c>
      <c r="T108" s="204">
        <v>0.960695</v>
      </c>
      <c r="U108" s="206">
        <v>25.874379</v>
      </c>
      <c r="V108" s="197">
        <v>7405.027442</v>
      </c>
      <c r="W108" s="204">
        <v>6.583738</v>
      </c>
      <c r="X108" s="316">
        <v>2802.299533</v>
      </c>
      <c r="Y108" s="197">
        <v>1302.568139</v>
      </c>
      <c r="Z108" s="204">
        <v>1.57753</v>
      </c>
      <c r="AA108" s="206">
        <v>26.258625</v>
      </c>
    </row>
    <row r="109" spans="2:27" s="185" customFormat="1" ht="15.75" customHeight="1">
      <c r="B109" s="750"/>
      <c r="C109" s="196" t="s">
        <v>419</v>
      </c>
      <c r="D109" s="197">
        <v>378.990618</v>
      </c>
      <c r="E109" s="204">
        <v>0</v>
      </c>
      <c r="F109" s="316">
        <v>315.523175</v>
      </c>
      <c r="G109" s="197">
        <v>136.631526</v>
      </c>
      <c r="H109" s="204">
        <v>0</v>
      </c>
      <c r="I109" s="206">
        <v>6.05049</v>
      </c>
      <c r="J109" s="197">
        <v>398.824311</v>
      </c>
      <c r="K109" s="204">
        <v>0</v>
      </c>
      <c r="L109" s="316">
        <v>336.195905</v>
      </c>
      <c r="M109" s="197">
        <v>139.909683</v>
      </c>
      <c r="N109" s="204">
        <v>0</v>
      </c>
      <c r="O109" s="206">
        <v>6.798422</v>
      </c>
      <c r="P109" s="197">
        <v>419.96371</v>
      </c>
      <c r="Q109" s="204">
        <v>0</v>
      </c>
      <c r="R109" s="316">
        <v>365.265106</v>
      </c>
      <c r="S109" s="197">
        <v>150.358541</v>
      </c>
      <c r="T109" s="204">
        <v>0</v>
      </c>
      <c r="U109" s="206">
        <v>6.633331</v>
      </c>
      <c r="V109" s="197">
        <v>427.124396</v>
      </c>
      <c r="W109" s="204">
        <v>0</v>
      </c>
      <c r="X109" s="316">
        <v>389.650603</v>
      </c>
      <c r="Y109" s="197">
        <v>163.387027</v>
      </c>
      <c r="Z109" s="204">
        <v>0</v>
      </c>
      <c r="AA109" s="206">
        <v>7.098646</v>
      </c>
    </row>
    <row r="110" spans="2:27" s="185" customFormat="1" ht="15.75" customHeight="1">
      <c r="B110" s="750"/>
      <c r="C110" s="196" t="s">
        <v>420</v>
      </c>
      <c r="D110" s="197">
        <v>4.731731</v>
      </c>
      <c r="E110" s="204">
        <v>0</v>
      </c>
      <c r="F110" s="316">
        <v>3.326834</v>
      </c>
      <c r="G110" s="197">
        <v>2.346517</v>
      </c>
      <c r="H110" s="204">
        <v>0</v>
      </c>
      <c r="I110" s="206">
        <v>0.007052</v>
      </c>
      <c r="J110" s="197">
        <v>4.724893</v>
      </c>
      <c r="K110" s="204">
        <v>0</v>
      </c>
      <c r="L110" s="316">
        <v>2.869039</v>
      </c>
      <c r="M110" s="197">
        <v>2.141797</v>
      </c>
      <c r="N110" s="204">
        <v>0</v>
      </c>
      <c r="O110" s="206">
        <v>0.007804</v>
      </c>
      <c r="P110" s="197">
        <v>6.943135</v>
      </c>
      <c r="Q110" s="204">
        <v>0</v>
      </c>
      <c r="R110" s="316">
        <v>2.967152</v>
      </c>
      <c r="S110" s="197">
        <v>2.521397</v>
      </c>
      <c r="T110" s="204">
        <v>0</v>
      </c>
      <c r="U110" s="206">
        <v>0.008471</v>
      </c>
      <c r="V110" s="197">
        <v>6.631065</v>
      </c>
      <c r="W110" s="204">
        <v>0</v>
      </c>
      <c r="X110" s="316">
        <v>3.409112</v>
      </c>
      <c r="Y110" s="197">
        <v>2.758568</v>
      </c>
      <c r="Z110" s="204">
        <v>0</v>
      </c>
      <c r="AA110" s="206">
        <v>0.010427</v>
      </c>
    </row>
    <row r="111" spans="2:27" s="185" customFormat="1" ht="15.75" customHeight="1">
      <c r="B111" s="750"/>
      <c r="C111" s="195" t="s">
        <v>398</v>
      </c>
      <c r="D111" s="197">
        <v>17.69379</v>
      </c>
      <c r="E111" s="204">
        <v>1.498151</v>
      </c>
      <c r="F111" s="316">
        <v>17.502216</v>
      </c>
      <c r="G111" s="197">
        <v>3.301192</v>
      </c>
      <c r="H111" s="204">
        <v>0.24052</v>
      </c>
      <c r="I111" s="206">
        <v>0.980973</v>
      </c>
      <c r="J111" s="197">
        <v>18.393341</v>
      </c>
      <c r="K111" s="204">
        <v>1.47388</v>
      </c>
      <c r="L111" s="316">
        <v>18.138952</v>
      </c>
      <c r="M111" s="197">
        <v>3.232683</v>
      </c>
      <c r="N111" s="204">
        <v>0.229014</v>
      </c>
      <c r="O111" s="206">
        <v>0.975555</v>
      </c>
      <c r="P111" s="197">
        <v>19.592243</v>
      </c>
      <c r="Q111" s="204">
        <v>1.471394</v>
      </c>
      <c r="R111" s="316">
        <v>19.286926</v>
      </c>
      <c r="S111" s="197">
        <v>3.42014</v>
      </c>
      <c r="T111" s="204">
        <v>0.219719</v>
      </c>
      <c r="U111" s="206">
        <v>1.006216</v>
      </c>
      <c r="V111" s="197">
        <v>21.02423</v>
      </c>
      <c r="W111" s="204">
        <v>1.453387</v>
      </c>
      <c r="X111" s="316">
        <v>20.811026</v>
      </c>
      <c r="Y111" s="197">
        <v>3.924533</v>
      </c>
      <c r="Z111" s="204">
        <v>0.199447</v>
      </c>
      <c r="AA111" s="206">
        <v>1.004389</v>
      </c>
    </row>
    <row r="112" spans="2:27" s="185" customFormat="1" ht="15.75" customHeight="1">
      <c r="B112" s="750"/>
      <c r="C112" s="199" t="s">
        <v>421</v>
      </c>
      <c r="D112" s="197">
        <v>15.6204</v>
      </c>
      <c r="E112" s="204">
        <v>0.338537</v>
      </c>
      <c r="F112" s="316">
        <v>15.6204</v>
      </c>
      <c r="G112" s="197">
        <v>3.025557</v>
      </c>
      <c r="H112" s="204">
        <v>0.14363</v>
      </c>
      <c r="I112" s="206">
        <v>0.122313</v>
      </c>
      <c r="J112" s="197">
        <v>16.050643</v>
      </c>
      <c r="K112" s="204">
        <v>0.333258</v>
      </c>
      <c r="L112" s="316">
        <v>16.050643</v>
      </c>
      <c r="M112" s="197">
        <v>2.920551</v>
      </c>
      <c r="N112" s="204">
        <v>0.134938</v>
      </c>
      <c r="O112" s="206">
        <v>0.127409</v>
      </c>
      <c r="P112" s="197">
        <v>16.988547</v>
      </c>
      <c r="Q112" s="204">
        <v>0.332441</v>
      </c>
      <c r="R112" s="316">
        <v>16.94447</v>
      </c>
      <c r="S112" s="197">
        <v>3.081355</v>
      </c>
      <c r="T112" s="204">
        <v>0.13535</v>
      </c>
      <c r="U112" s="206">
        <v>0.130484</v>
      </c>
      <c r="V112" s="197">
        <v>18.305655</v>
      </c>
      <c r="W112" s="204">
        <v>0.320616</v>
      </c>
      <c r="X112" s="316">
        <v>18.305655</v>
      </c>
      <c r="Y112" s="197">
        <v>3.56584</v>
      </c>
      <c r="Z112" s="204">
        <v>0.120511</v>
      </c>
      <c r="AA112" s="206">
        <v>0.132168</v>
      </c>
    </row>
    <row r="113" spans="2:27" s="185" customFormat="1" ht="15.75" customHeight="1">
      <c r="B113" s="750"/>
      <c r="C113" s="200" t="s">
        <v>422</v>
      </c>
      <c r="D113" s="158">
        <v>0</v>
      </c>
      <c r="E113" s="183">
        <v>0</v>
      </c>
      <c r="F113" s="182">
        <v>0</v>
      </c>
      <c r="G113" s="158">
        <v>0</v>
      </c>
      <c r="H113" s="183">
        <v>0</v>
      </c>
      <c r="I113" s="225">
        <v>0</v>
      </c>
      <c r="J113" s="158">
        <v>0</v>
      </c>
      <c r="K113" s="183">
        <v>0</v>
      </c>
      <c r="L113" s="182">
        <v>0</v>
      </c>
      <c r="M113" s="158">
        <v>0</v>
      </c>
      <c r="N113" s="183">
        <v>0</v>
      </c>
      <c r="O113" s="225">
        <v>0</v>
      </c>
      <c r="P113" s="158">
        <v>0</v>
      </c>
      <c r="Q113" s="183">
        <v>0</v>
      </c>
      <c r="R113" s="182">
        <v>0</v>
      </c>
      <c r="S113" s="158">
        <v>0</v>
      </c>
      <c r="T113" s="183">
        <v>0</v>
      </c>
      <c r="U113" s="225">
        <v>0</v>
      </c>
      <c r="V113" s="158">
        <v>0</v>
      </c>
      <c r="W113" s="183">
        <v>0</v>
      </c>
      <c r="X113" s="182">
        <v>0</v>
      </c>
      <c r="Y113" s="158">
        <v>0</v>
      </c>
      <c r="Z113" s="183">
        <v>0</v>
      </c>
      <c r="AA113" s="225">
        <v>0</v>
      </c>
    </row>
    <row r="114" spans="2:27" s="185" customFormat="1" ht="15.75" customHeight="1">
      <c r="B114" s="750"/>
      <c r="C114" s="200" t="s">
        <v>423</v>
      </c>
      <c r="D114" s="158">
        <v>15.6204</v>
      </c>
      <c r="E114" s="183">
        <v>0.338537</v>
      </c>
      <c r="F114" s="182">
        <v>15.6204</v>
      </c>
      <c r="G114" s="158">
        <v>3.025557</v>
      </c>
      <c r="H114" s="183">
        <v>0.14363</v>
      </c>
      <c r="I114" s="225">
        <v>0.122313</v>
      </c>
      <c r="J114" s="158">
        <v>16.050643</v>
      </c>
      <c r="K114" s="183">
        <v>0.333258</v>
      </c>
      <c r="L114" s="182">
        <v>16.050643</v>
      </c>
      <c r="M114" s="158">
        <v>2.920551</v>
      </c>
      <c r="N114" s="183">
        <v>0.134938</v>
      </c>
      <c r="O114" s="225">
        <v>0.127409</v>
      </c>
      <c r="P114" s="158">
        <v>16.988547</v>
      </c>
      <c r="Q114" s="183">
        <v>0.332441</v>
      </c>
      <c r="R114" s="182">
        <v>16.94447</v>
      </c>
      <c r="S114" s="158">
        <v>3.081355</v>
      </c>
      <c r="T114" s="183">
        <v>0.13535</v>
      </c>
      <c r="U114" s="225">
        <v>0.130484</v>
      </c>
      <c r="V114" s="158">
        <v>18.305655</v>
      </c>
      <c r="W114" s="183">
        <v>0.320616</v>
      </c>
      <c r="X114" s="182">
        <v>18.305655</v>
      </c>
      <c r="Y114" s="158">
        <v>3.56584</v>
      </c>
      <c r="Z114" s="183">
        <v>0.120511</v>
      </c>
      <c r="AA114" s="225">
        <v>0.132168</v>
      </c>
    </row>
    <row r="115" spans="2:27" s="185" customFormat="1" ht="15.75" customHeight="1">
      <c r="B115" s="750"/>
      <c r="C115" s="199" t="s">
        <v>424</v>
      </c>
      <c r="D115" s="158">
        <v>0</v>
      </c>
      <c r="E115" s="183">
        <v>0</v>
      </c>
      <c r="F115" s="182">
        <v>0</v>
      </c>
      <c r="G115" s="158">
        <v>0</v>
      </c>
      <c r="H115" s="183">
        <v>0</v>
      </c>
      <c r="I115" s="225">
        <v>0</v>
      </c>
      <c r="J115" s="158">
        <v>0</v>
      </c>
      <c r="K115" s="183">
        <v>0</v>
      </c>
      <c r="L115" s="182">
        <v>0</v>
      </c>
      <c r="M115" s="158">
        <v>0</v>
      </c>
      <c r="N115" s="183">
        <v>0</v>
      </c>
      <c r="O115" s="225">
        <v>0</v>
      </c>
      <c r="P115" s="158">
        <v>0</v>
      </c>
      <c r="Q115" s="183">
        <v>0</v>
      </c>
      <c r="R115" s="182">
        <v>0</v>
      </c>
      <c r="S115" s="158">
        <v>0</v>
      </c>
      <c r="T115" s="183">
        <v>0</v>
      </c>
      <c r="U115" s="225">
        <v>0</v>
      </c>
      <c r="V115" s="158">
        <v>0</v>
      </c>
      <c r="W115" s="183">
        <v>0</v>
      </c>
      <c r="X115" s="182">
        <v>0</v>
      </c>
      <c r="Y115" s="158">
        <v>0</v>
      </c>
      <c r="Z115" s="183">
        <v>0</v>
      </c>
      <c r="AA115" s="225">
        <v>0</v>
      </c>
    </row>
    <row r="116" spans="2:27" s="185" customFormat="1" ht="15.75" customHeight="1">
      <c r="B116" s="750"/>
      <c r="C116" s="199" t="s">
        <v>425</v>
      </c>
      <c r="D116" s="158">
        <v>2.07339</v>
      </c>
      <c r="E116" s="183">
        <v>1.159614</v>
      </c>
      <c r="F116" s="182">
        <v>1.881816</v>
      </c>
      <c r="G116" s="158">
        <v>0.275635</v>
      </c>
      <c r="H116" s="183">
        <v>0.09689</v>
      </c>
      <c r="I116" s="225">
        <v>0.85866</v>
      </c>
      <c r="J116" s="158">
        <v>2.342698</v>
      </c>
      <c r="K116" s="183">
        <v>1.140622</v>
      </c>
      <c r="L116" s="182">
        <v>2.088309</v>
      </c>
      <c r="M116" s="158">
        <v>0.312132</v>
      </c>
      <c r="N116" s="183">
        <v>0.094076</v>
      </c>
      <c r="O116" s="225">
        <v>0.848146</v>
      </c>
      <c r="P116" s="158">
        <v>2.603696</v>
      </c>
      <c r="Q116" s="183">
        <v>1.138953</v>
      </c>
      <c r="R116" s="182">
        <v>2.342456</v>
      </c>
      <c r="S116" s="158">
        <v>0.338785</v>
      </c>
      <c r="T116" s="183">
        <v>0.084369</v>
      </c>
      <c r="U116" s="225">
        <v>0.875732</v>
      </c>
      <c r="V116" s="158">
        <v>2.718575</v>
      </c>
      <c r="W116" s="183">
        <v>1.132771</v>
      </c>
      <c r="X116" s="182">
        <v>2.505371</v>
      </c>
      <c r="Y116" s="158">
        <v>0.358693</v>
      </c>
      <c r="Z116" s="183">
        <v>0.078936</v>
      </c>
      <c r="AA116" s="225">
        <v>0.872221</v>
      </c>
    </row>
    <row r="117" spans="2:27" s="185" customFormat="1" ht="15.75" customHeight="1">
      <c r="B117" s="750"/>
      <c r="C117" s="200" t="s">
        <v>426</v>
      </c>
      <c r="D117" s="158">
        <v>0</v>
      </c>
      <c r="E117" s="183">
        <v>0</v>
      </c>
      <c r="F117" s="182">
        <v>0</v>
      </c>
      <c r="G117" s="158">
        <v>0</v>
      </c>
      <c r="H117" s="183">
        <v>0</v>
      </c>
      <c r="I117" s="225">
        <v>0</v>
      </c>
      <c r="J117" s="158">
        <v>0</v>
      </c>
      <c r="K117" s="183">
        <v>0</v>
      </c>
      <c r="L117" s="182">
        <v>0</v>
      </c>
      <c r="M117" s="158">
        <v>0</v>
      </c>
      <c r="N117" s="183">
        <v>0</v>
      </c>
      <c r="O117" s="225">
        <v>0</v>
      </c>
      <c r="P117" s="158">
        <v>0</v>
      </c>
      <c r="Q117" s="183">
        <v>0</v>
      </c>
      <c r="R117" s="182">
        <v>0</v>
      </c>
      <c r="S117" s="158">
        <v>0</v>
      </c>
      <c r="T117" s="183">
        <v>0</v>
      </c>
      <c r="U117" s="225">
        <v>0</v>
      </c>
      <c r="V117" s="158">
        <v>0</v>
      </c>
      <c r="W117" s="183">
        <v>0</v>
      </c>
      <c r="X117" s="182">
        <v>0</v>
      </c>
      <c r="Y117" s="158">
        <v>0</v>
      </c>
      <c r="Z117" s="183">
        <v>0</v>
      </c>
      <c r="AA117" s="225">
        <v>0</v>
      </c>
    </row>
    <row r="118" spans="2:27" s="185" customFormat="1" ht="15.75" customHeight="1">
      <c r="B118" s="750"/>
      <c r="C118" s="201" t="s">
        <v>427</v>
      </c>
      <c r="D118" s="158">
        <v>2.07339</v>
      </c>
      <c r="E118" s="183">
        <v>1.159614</v>
      </c>
      <c r="F118" s="182">
        <v>1.881816</v>
      </c>
      <c r="G118" s="158">
        <v>0.275635</v>
      </c>
      <c r="H118" s="183">
        <v>0.09689</v>
      </c>
      <c r="I118" s="225">
        <v>0.85866</v>
      </c>
      <c r="J118" s="158">
        <v>2.342698</v>
      </c>
      <c r="K118" s="183">
        <v>1.140622</v>
      </c>
      <c r="L118" s="182">
        <v>2.088309</v>
      </c>
      <c r="M118" s="158">
        <v>0.312132</v>
      </c>
      <c r="N118" s="183">
        <v>0.094076</v>
      </c>
      <c r="O118" s="225">
        <v>0.848146</v>
      </c>
      <c r="P118" s="158">
        <v>2.603696</v>
      </c>
      <c r="Q118" s="183">
        <v>1.138953</v>
      </c>
      <c r="R118" s="182">
        <v>2.342456</v>
      </c>
      <c r="S118" s="158">
        <v>0.338785</v>
      </c>
      <c r="T118" s="183">
        <v>0.084369</v>
      </c>
      <c r="U118" s="225">
        <v>0.875732</v>
      </c>
      <c r="V118" s="158">
        <v>2.718575</v>
      </c>
      <c r="W118" s="183">
        <v>1.132771</v>
      </c>
      <c r="X118" s="182">
        <v>2.505371</v>
      </c>
      <c r="Y118" s="158">
        <v>0.358693</v>
      </c>
      <c r="Z118" s="183">
        <v>0.078936</v>
      </c>
      <c r="AA118" s="225">
        <v>0.872221</v>
      </c>
    </row>
    <row r="119" spans="2:27" s="185" customFormat="1" ht="15.75" customHeight="1">
      <c r="B119" s="750"/>
      <c r="C119" s="195" t="s">
        <v>405</v>
      </c>
      <c r="D119" s="158">
        <v>3.573607</v>
      </c>
      <c r="E119" s="183">
        <v>0</v>
      </c>
      <c r="F119" s="182">
        <v>3.573607</v>
      </c>
      <c r="G119" s="158">
        <v>8.940896</v>
      </c>
      <c r="H119" s="183">
        <v>0</v>
      </c>
      <c r="I119" s="225">
        <v>0</v>
      </c>
      <c r="J119" s="158">
        <v>0.005732</v>
      </c>
      <c r="K119" s="183">
        <v>0</v>
      </c>
      <c r="L119" s="182">
        <v>0.005732</v>
      </c>
      <c r="M119" s="158">
        <v>0.021208</v>
      </c>
      <c r="N119" s="183">
        <v>0</v>
      </c>
      <c r="O119" s="225">
        <v>0</v>
      </c>
      <c r="P119" s="158">
        <v>0.005732</v>
      </c>
      <c r="Q119" s="183">
        <v>0</v>
      </c>
      <c r="R119" s="182">
        <v>0.005732</v>
      </c>
      <c r="S119" s="158">
        <v>0.021208</v>
      </c>
      <c r="T119" s="183">
        <v>0</v>
      </c>
      <c r="U119" s="225">
        <v>0</v>
      </c>
      <c r="V119" s="158">
        <v>0.005732</v>
      </c>
      <c r="W119" s="183">
        <v>0</v>
      </c>
      <c r="X119" s="182">
        <v>0.005732</v>
      </c>
      <c r="Y119" s="158">
        <v>0.021208</v>
      </c>
      <c r="Z119" s="183">
        <v>0</v>
      </c>
      <c r="AA119" s="225">
        <v>0</v>
      </c>
    </row>
    <row r="120" spans="2:27" s="226" customFormat="1" ht="15.75" customHeight="1" hidden="1">
      <c r="B120" s="750"/>
      <c r="C120" s="203"/>
      <c r="D120" s="158"/>
      <c r="E120" s="183"/>
      <c r="F120" s="182"/>
      <c r="G120" s="158"/>
      <c r="H120" s="183"/>
      <c r="I120" s="224"/>
      <c r="J120" s="158"/>
      <c r="K120" s="183"/>
      <c r="L120" s="182"/>
      <c r="M120" s="158"/>
      <c r="N120" s="183"/>
      <c r="O120" s="225"/>
      <c r="P120" s="158"/>
      <c r="Q120" s="183"/>
      <c r="R120" s="182"/>
      <c r="S120" s="158"/>
      <c r="T120" s="183"/>
      <c r="U120" s="225"/>
      <c r="V120" s="158"/>
      <c r="W120" s="183"/>
      <c r="X120" s="182"/>
      <c r="Y120" s="158"/>
      <c r="Z120" s="183"/>
      <c r="AA120" s="225"/>
    </row>
    <row r="121" spans="2:27" s="185" customFormat="1" ht="15.75" customHeight="1">
      <c r="B121" s="750"/>
      <c r="C121" s="207" t="s">
        <v>429</v>
      </c>
      <c r="D121" s="227"/>
      <c r="E121" s="228"/>
      <c r="F121" s="229"/>
      <c r="G121" s="227"/>
      <c r="H121" s="230"/>
      <c r="I121" s="211"/>
      <c r="J121" s="227"/>
      <c r="K121" s="228"/>
      <c r="L121" s="229"/>
      <c r="M121" s="227"/>
      <c r="N121" s="228"/>
      <c r="O121" s="214"/>
      <c r="P121" s="227"/>
      <c r="Q121" s="228"/>
      <c r="R121" s="229"/>
      <c r="S121" s="227"/>
      <c r="T121" s="228"/>
      <c r="U121" s="214"/>
      <c r="V121" s="227"/>
      <c r="W121" s="228"/>
      <c r="X121" s="229"/>
      <c r="Y121" s="227"/>
      <c r="Z121" s="228"/>
      <c r="AA121" s="214"/>
    </row>
    <row r="122" spans="2:27" s="185" customFormat="1" ht="19.5" customHeight="1" thickBot="1">
      <c r="B122" s="751"/>
      <c r="C122" s="215" t="s">
        <v>433</v>
      </c>
      <c r="D122" s="238"/>
      <c r="E122" s="239"/>
      <c r="F122" s="240"/>
      <c r="G122" s="238"/>
      <c r="H122" s="217"/>
      <c r="I122" s="220"/>
      <c r="J122" s="220"/>
      <c r="K122" s="231"/>
      <c r="L122" s="232"/>
      <c r="M122" s="220"/>
      <c r="N122" s="231"/>
      <c r="O122" s="221"/>
      <c r="P122" s="220"/>
      <c r="Q122" s="231"/>
      <c r="R122" s="232"/>
      <c r="S122" s="220"/>
      <c r="T122" s="231"/>
      <c r="U122" s="221"/>
      <c r="V122" s="220"/>
      <c r="W122" s="231"/>
      <c r="X122" s="232"/>
      <c r="Y122" s="220"/>
      <c r="Z122" s="231"/>
      <c r="AA122" s="221"/>
    </row>
    <row r="123" spans="2:27" s="235" customFormat="1" ht="14.25">
      <c r="B123" s="233"/>
      <c r="C123" s="222"/>
      <c r="D123" s="233" t="s">
        <v>408</v>
      </c>
      <c r="E123" s="222"/>
      <c r="F123" s="222"/>
      <c r="G123" s="222"/>
      <c r="H123" s="222"/>
      <c r="I123" s="234"/>
      <c r="J123" s="222"/>
      <c r="K123" s="222"/>
      <c r="L123" s="222"/>
      <c r="M123" s="222"/>
      <c r="N123" s="222"/>
      <c r="O123" s="222"/>
      <c r="P123" s="233"/>
      <c r="Q123" s="222"/>
      <c r="R123" s="222"/>
      <c r="S123" s="222"/>
      <c r="T123" s="222"/>
      <c r="U123" s="222"/>
      <c r="V123" s="222"/>
      <c r="W123" s="222"/>
      <c r="X123" s="222"/>
      <c r="Y123" s="222"/>
      <c r="Z123" s="222"/>
      <c r="AA123" s="222"/>
    </row>
    <row r="124" spans="2:27" s="185" customFormat="1" ht="23.25" customHeight="1">
      <c r="B124" s="236"/>
      <c r="D124" s="186"/>
      <c r="E124" s="186"/>
      <c r="F124" s="186"/>
      <c r="G124" s="186"/>
      <c r="H124" s="186"/>
      <c r="I124" s="237"/>
      <c r="J124" s="186"/>
      <c r="K124" s="186"/>
      <c r="L124" s="186"/>
      <c r="M124" s="186"/>
      <c r="N124" s="186"/>
      <c r="O124" s="186"/>
      <c r="P124" s="186"/>
      <c r="Q124" s="186"/>
      <c r="R124" s="186"/>
      <c r="S124" s="186"/>
      <c r="T124" s="186"/>
      <c r="U124" s="186"/>
      <c r="V124" s="186"/>
      <c r="W124" s="186"/>
      <c r="X124" s="186"/>
      <c r="Y124" s="186"/>
      <c r="Z124" s="186"/>
      <c r="AA124" s="186"/>
    </row>
    <row r="125" spans="2:27" s="185" customFormat="1" ht="23.25" customHeight="1" thickBot="1">
      <c r="B125" s="236"/>
      <c r="D125" s="186"/>
      <c r="E125" s="186"/>
      <c r="F125" s="186"/>
      <c r="G125" s="186"/>
      <c r="H125" s="186"/>
      <c r="I125" s="237"/>
      <c r="J125" s="186"/>
      <c r="K125" s="186"/>
      <c r="L125" s="186"/>
      <c r="M125" s="186"/>
      <c r="N125" s="186"/>
      <c r="O125" s="186"/>
      <c r="P125" s="186"/>
      <c r="Q125" s="186"/>
      <c r="R125" s="186"/>
      <c r="S125" s="186"/>
      <c r="T125" s="186"/>
      <c r="U125" s="186"/>
      <c r="V125" s="186"/>
      <c r="W125" s="186"/>
      <c r="X125" s="186"/>
      <c r="Y125" s="186"/>
      <c r="Z125" s="186"/>
      <c r="AA125" s="186"/>
    </row>
    <row r="126" spans="2:27" s="185" customFormat="1" ht="32.25" customHeight="1" thickBot="1">
      <c r="B126" s="145"/>
      <c r="C126" s="148"/>
      <c r="D126" s="752" t="s">
        <v>415</v>
      </c>
      <c r="E126" s="753"/>
      <c r="F126" s="753"/>
      <c r="G126" s="753"/>
      <c r="H126" s="753"/>
      <c r="I126" s="753"/>
      <c r="J126" s="753"/>
      <c r="K126" s="753"/>
      <c r="L126" s="753"/>
      <c r="M126" s="753"/>
      <c r="N126" s="753"/>
      <c r="O126" s="753"/>
      <c r="P126" s="739"/>
      <c r="Q126" s="739"/>
      <c r="R126" s="739"/>
      <c r="S126" s="739"/>
      <c r="T126" s="739"/>
      <c r="U126" s="739"/>
      <c r="V126" s="739"/>
      <c r="W126" s="739"/>
      <c r="X126" s="739"/>
      <c r="Y126" s="739"/>
      <c r="Z126" s="739"/>
      <c r="AA126" s="740"/>
    </row>
    <row r="127" spans="2:27" s="185" customFormat="1" ht="32.25" customHeight="1" thickBot="1">
      <c r="B127" s="145"/>
      <c r="C127" s="148"/>
      <c r="D127" s="738" t="s">
        <v>11</v>
      </c>
      <c r="E127" s="739"/>
      <c r="F127" s="739"/>
      <c r="G127" s="739"/>
      <c r="H127" s="739"/>
      <c r="I127" s="740"/>
      <c r="J127" s="738" t="s">
        <v>12</v>
      </c>
      <c r="K127" s="739"/>
      <c r="L127" s="739"/>
      <c r="M127" s="739"/>
      <c r="N127" s="739"/>
      <c r="O127" s="740"/>
      <c r="P127" s="738" t="s">
        <v>13</v>
      </c>
      <c r="Q127" s="739"/>
      <c r="R127" s="739"/>
      <c r="S127" s="739"/>
      <c r="T127" s="739"/>
      <c r="U127" s="740"/>
      <c r="V127" s="738" t="s">
        <v>14</v>
      </c>
      <c r="W127" s="739"/>
      <c r="X127" s="739"/>
      <c r="Y127" s="739"/>
      <c r="Z127" s="739"/>
      <c r="AA127" s="740"/>
    </row>
    <row r="128" spans="2:27" s="185" customFormat="1" ht="51" customHeight="1">
      <c r="B128" s="149"/>
      <c r="C128" s="148"/>
      <c r="D128" s="741" t="s">
        <v>385</v>
      </c>
      <c r="E128" s="762"/>
      <c r="F128" s="763" t="s">
        <v>386</v>
      </c>
      <c r="G128" s="765" t="s">
        <v>387</v>
      </c>
      <c r="H128" s="766"/>
      <c r="I128" s="767" t="s">
        <v>388</v>
      </c>
      <c r="J128" s="741" t="s">
        <v>385</v>
      </c>
      <c r="K128" s="762"/>
      <c r="L128" s="763" t="s">
        <v>386</v>
      </c>
      <c r="M128" s="765" t="s">
        <v>387</v>
      </c>
      <c r="N128" s="766"/>
      <c r="O128" s="767" t="s">
        <v>388</v>
      </c>
      <c r="P128" s="741" t="s">
        <v>385</v>
      </c>
      <c r="Q128" s="762"/>
      <c r="R128" s="763" t="s">
        <v>386</v>
      </c>
      <c r="S128" s="765" t="s">
        <v>387</v>
      </c>
      <c r="T128" s="766"/>
      <c r="U128" s="767" t="s">
        <v>388</v>
      </c>
      <c r="V128" s="741" t="s">
        <v>385</v>
      </c>
      <c r="W128" s="762"/>
      <c r="X128" s="763" t="s">
        <v>386</v>
      </c>
      <c r="Y128" s="765" t="s">
        <v>387</v>
      </c>
      <c r="Z128" s="766"/>
      <c r="AA128" s="767" t="s">
        <v>388</v>
      </c>
    </row>
    <row r="129" spans="2:27" s="185" customFormat="1" ht="33" customHeight="1" thickBot="1">
      <c r="B129" s="223">
        <v>5</v>
      </c>
      <c r="C129" s="190" t="s">
        <v>10</v>
      </c>
      <c r="D129" s="191"/>
      <c r="E129" s="192" t="s">
        <v>416</v>
      </c>
      <c r="F129" s="764"/>
      <c r="G129" s="191"/>
      <c r="H129" s="192" t="s">
        <v>416</v>
      </c>
      <c r="I129" s="768"/>
      <c r="J129" s="191"/>
      <c r="K129" s="192" t="s">
        <v>416</v>
      </c>
      <c r="L129" s="764"/>
      <c r="M129" s="191"/>
      <c r="N129" s="192" t="s">
        <v>416</v>
      </c>
      <c r="O129" s="768"/>
      <c r="P129" s="191"/>
      <c r="Q129" s="192" t="s">
        <v>416</v>
      </c>
      <c r="R129" s="764"/>
      <c r="S129" s="191"/>
      <c r="T129" s="192" t="s">
        <v>416</v>
      </c>
      <c r="U129" s="768"/>
      <c r="V129" s="191"/>
      <c r="W129" s="192" t="s">
        <v>416</v>
      </c>
      <c r="X129" s="764"/>
      <c r="Y129" s="191"/>
      <c r="Z129" s="192" t="s">
        <v>416</v>
      </c>
      <c r="AA129" s="768"/>
    </row>
    <row r="130" spans="2:27" s="185" customFormat="1" ht="15.75" customHeight="1">
      <c r="B130" s="749" t="s">
        <v>562</v>
      </c>
      <c r="C130" s="193" t="s">
        <v>417</v>
      </c>
      <c r="D130" s="158">
        <v>0</v>
      </c>
      <c r="E130" s="183">
        <v>0</v>
      </c>
      <c r="F130" s="310">
        <v>0</v>
      </c>
      <c r="G130" s="297">
        <v>0</v>
      </c>
      <c r="H130" s="314">
        <v>0</v>
      </c>
      <c r="I130" s="315">
        <v>0</v>
      </c>
      <c r="J130" s="158">
        <v>0</v>
      </c>
      <c r="K130" s="183">
        <v>0</v>
      </c>
      <c r="L130" s="310">
        <v>0</v>
      </c>
      <c r="M130" s="297">
        <v>0</v>
      </c>
      <c r="N130" s="314">
        <v>0</v>
      </c>
      <c r="O130" s="315">
        <v>0</v>
      </c>
      <c r="P130" s="158">
        <v>0</v>
      </c>
      <c r="Q130" s="183">
        <v>0</v>
      </c>
      <c r="R130" s="310">
        <v>0</v>
      </c>
      <c r="S130" s="297">
        <v>0</v>
      </c>
      <c r="T130" s="314">
        <v>0</v>
      </c>
      <c r="U130" s="315">
        <v>0</v>
      </c>
      <c r="V130" s="158">
        <v>0</v>
      </c>
      <c r="W130" s="183">
        <v>0</v>
      </c>
      <c r="X130" s="310">
        <v>0</v>
      </c>
      <c r="Y130" s="297">
        <v>0</v>
      </c>
      <c r="Z130" s="314">
        <v>0</v>
      </c>
      <c r="AA130" s="315">
        <v>0</v>
      </c>
    </row>
    <row r="131" spans="2:27" s="185" customFormat="1" ht="15.75" customHeight="1">
      <c r="B131" s="750"/>
      <c r="C131" s="194" t="s">
        <v>395</v>
      </c>
      <c r="D131" s="158">
        <v>9.34575</v>
      </c>
      <c r="E131" s="183">
        <v>0</v>
      </c>
      <c r="F131" s="182">
        <v>0.443603</v>
      </c>
      <c r="G131" s="158">
        <v>0.352854</v>
      </c>
      <c r="H131" s="183">
        <v>0</v>
      </c>
      <c r="I131" s="225">
        <v>0.000489</v>
      </c>
      <c r="J131" s="158">
        <v>8</v>
      </c>
      <c r="K131" s="183">
        <v>0</v>
      </c>
      <c r="L131" s="182">
        <v>0.415223</v>
      </c>
      <c r="M131" s="158">
        <v>0.372059</v>
      </c>
      <c r="N131" s="183">
        <v>0</v>
      </c>
      <c r="O131" s="225">
        <v>0.000448</v>
      </c>
      <c r="P131" s="158">
        <v>8</v>
      </c>
      <c r="Q131" s="183">
        <v>0</v>
      </c>
      <c r="R131" s="182">
        <v>0.420636</v>
      </c>
      <c r="S131" s="158">
        <v>0.280903</v>
      </c>
      <c r="T131" s="183">
        <v>0</v>
      </c>
      <c r="U131" s="225">
        <v>0.000373</v>
      </c>
      <c r="V131" s="158">
        <v>8</v>
      </c>
      <c r="W131" s="183">
        <v>0</v>
      </c>
      <c r="X131" s="182">
        <v>0.415223</v>
      </c>
      <c r="Y131" s="158">
        <v>0.295009</v>
      </c>
      <c r="Z131" s="183">
        <v>0</v>
      </c>
      <c r="AA131" s="225">
        <v>0.000201</v>
      </c>
    </row>
    <row r="132" spans="2:27" s="185" customFormat="1" ht="15.75" customHeight="1">
      <c r="B132" s="750"/>
      <c r="C132" s="195" t="s">
        <v>418</v>
      </c>
      <c r="D132" s="197">
        <v>4943.030323</v>
      </c>
      <c r="E132" s="204">
        <v>54.017742</v>
      </c>
      <c r="F132" s="316">
        <v>4086.735623</v>
      </c>
      <c r="G132" s="197">
        <v>2854.379845</v>
      </c>
      <c r="H132" s="204">
        <v>8.588382</v>
      </c>
      <c r="I132" s="206">
        <v>82.967318</v>
      </c>
      <c r="J132" s="197">
        <v>5043.579301</v>
      </c>
      <c r="K132" s="204">
        <v>45.519335</v>
      </c>
      <c r="L132" s="316">
        <v>4224.18275</v>
      </c>
      <c r="M132" s="197">
        <v>3017.647029</v>
      </c>
      <c r="N132" s="204">
        <v>9.142202</v>
      </c>
      <c r="O132" s="206">
        <v>83.579827</v>
      </c>
      <c r="P132" s="197">
        <v>5043.935512</v>
      </c>
      <c r="Q132" s="204">
        <v>55.925046</v>
      </c>
      <c r="R132" s="316">
        <v>4276.991774</v>
      </c>
      <c r="S132" s="197">
        <v>3000.442562</v>
      </c>
      <c r="T132" s="204">
        <v>12.41119</v>
      </c>
      <c r="U132" s="206">
        <v>85.555127</v>
      </c>
      <c r="V132" s="197">
        <v>5084.48276</v>
      </c>
      <c r="W132" s="204">
        <v>51.479342</v>
      </c>
      <c r="X132" s="316">
        <v>4283.262926</v>
      </c>
      <c r="Y132" s="197">
        <v>3051.065858</v>
      </c>
      <c r="Z132" s="204">
        <v>9.558559</v>
      </c>
      <c r="AA132" s="206">
        <v>84.319753</v>
      </c>
    </row>
    <row r="133" spans="2:27" s="185" customFormat="1" ht="15.75" customHeight="1">
      <c r="B133" s="750"/>
      <c r="C133" s="196" t="s">
        <v>419</v>
      </c>
      <c r="D133" s="197">
        <v>886.879714</v>
      </c>
      <c r="E133" s="204">
        <v>17.772869</v>
      </c>
      <c r="F133" s="316">
        <v>842.299771</v>
      </c>
      <c r="G133" s="197">
        <v>914.580942</v>
      </c>
      <c r="H133" s="204">
        <v>0</v>
      </c>
      <c r="I133" s="206">
        <v>43.138528</v>
      </c>
      <c r="J133" s="197">
        <v>927.377601</v>
      </c>
      <c r="K133" s="204">
        <v>13.465215</v>
      </c>
      <c r="L133" s="316">
        <v>880.591016</v>
      </c>
      <c r="M133" s="197">
        <v>884.912673</v>
      </c>
      <c r="N133" s="204">
        <v>0</v>
      </c>
      <c r="O133" s="206">
        <v>41.539216</v>
      </c>
      <c r="P133" s="197">
        <v>913.033551</v>
      </c>
      <c r="Q133" s="204">
        <v>13.465183</v>
      </c>
      <c r="R133" s="316">
        <v>872.756632</v>
      </c>
      <c r="S133" s="197">
        <v>866.575543</v>
      </c>
      <c r="T133" s="204">
        <v>0</v>
      </c>
      <c r="U133" s="206">
        <v>40.776113</v>
      </c>
      <c r="V133" s="197">
        <v>926.763668</v>
      </c>
      <c r="W133" s="204">
        <v>13.465205</v>
      </c>
      <c r="X133" s="316">
        <v>889.724597</v>
      </c>
      <c r="Y133" s="197">
        <v>884.166539</v>
      </c>
      <c r="Z133" s="204">
        <v>0</v>
      </c>
      <c r="AA133" s="206">
        <v>39.357357</v>
      </c>
    </row>
    <row r="134" spans="2:27" s="185" customFormat="1" ht="15.75" customHeight="1">
      <c r="B134" s="750"/>
      <c r="C134" s="196" t="s">
        <v>420</v>
      </c>
      <c r="D134" s="197">
        <v>1969.998712</v>
      </c>
      <c r="E134" s="204">
        <v>27.391327</v>
      </c>
      <c r="F134" s="316">
        <v>1737.907622</v>
      </c>
      <c r="G134" s="197">
        <v>1123.707294</v>
      </c>
      <c r="H134" s="204">
        <v>1.819667</v>
      </c>
      <c r="I134" s="206">
        <v>36.337228</v>
      </c>
      <c r="J134" s="197">
        <v>2006.850112</v>
      </c>
      <c r="K134" s="204">
        <v>32.05412</v>
      </c>
      <c r="L134" s="316">
        <v>1769.63086</v>
      </c>
      <c r="M134" s="197">
        <v>1218.372995</v>
      </c>
      <c r="N134" s="204">
        <v>9.142202</v>
      </c>
      <c r="O134" s="206">
        <v>38.057372</v>
      </c>
      <c r="P134" s="197">
        <v>2063.428293</v>
      </c>
      <c r="Q134" s="204">
        <v>42.459863</v>
      </c>
      <c r="R134" s="316">
        <v>1824.299169</v>
      </c>
      <c r="S134" s="197">
        <v>1218.597707</v>
      </c>
      <c r="T134" s="204">
        <v>12.41119</v>
      </c>
      <c r="U134" s="206">
        <v>40.686472</v>
      </c>
      <c r="V134" s="197">
        <v>2044.48812</v>
      </c>
      <c r="W134" s="204">
        <v>38.014136</v>
      </c>
      <c r="X134" s="316">
        <v>1789.493021</v>
      </c>
      <c r="Y134" s="197">
        <v>1213.29772</v>
      </c>
      <c r="Z134" s="204">
        <v>9.558559</v>
      </c>
      <c r="AA134" s="206">
        <v>40.683996</v>
      </c>
    </row>
    <row r="135" spans="2:27" s="185" customFormat="1" ht="15.75" customHeight="1">
      <c r="B135" s="750"/>
      <c r="C135" s="195" t="s">
        <v>398</v>
      </c>
      <c r="D135" s="197">
        <v>6851.390144</v>
      </c>
      <c r="E135" s="204">
        <v>51.186309</v>
      </c>
      <c r="F135" s="316">
        <v>6833.09895</v>
      </c>
      <c r="G135" s="197">
        <v>913.608416</v>
      </c>
      <c r="H135" s="204">
        <v>41.311267</v>
      </c>
      <c r="I135" s="206">
        <v>49.918737</v>
      </c>
      <c r="J135" s="197">
        <v>7043.014302</v>
      </c>
      <c r="K135" s="204">
        <v>50.154994</v>
      </c>
      <c r="L135" s="316">
        <v>7024.638889</v>
      </c>
      <c r="M135" s="197">
        <v>897.166448</v>
      </c>
      <c r="N135" s="204">
        <v>41.196095</v>
      </c>
      <c r="O135" s="206">
        <v>47.883268</v>
      </c>
      <c r="P135" s="197">
        <v>7208.215017</v>
      </c>
      <c r="Q135" s="204">
        <v>49.126226</v>
      </c>
      <c r="R135" s="316">
        <v>7189.552769</v>
      </c>
      <c r="S135" s="197">
        <v>896.79853</v>
      </c>
      <c r="T135" s="204">
        <v>39.70053</v>
      </c>
      <c r="U135" s="206">
        <v>47.806527</v>
      </c>
      <c r="V135" s="197">
        <v>7399.041816</v>
      </c>
      <c r="W135" s="204">
        <v>50.070129</v>
      </c>
      <c r="X135" s="316">
        <v>7381.393577</v>
      </c>
      <c r="Y135" s="197">
        <v>912.810403</v>
      </c>
      <c r="Z135" s="204">
        <v>46.284253</v>
      </c>
      <c r="AA135" s="206">
        <v>49.145416</v>
      </c>
    </row>
    <row r="136" spans="2:27" s="185" customFormat="1" ht="15.75" customHeight="1">
      <c r="B136" s="750"/>
      <c r="C136" s="199" t="s">
        <v>421</v>
      </c>
      <c r="D136" s="197">
        <v>6584.798014</v>
      </c>
      <c r="E136" s="204">
        <v>42.023289</v>
      </c>
      <c r="F136" s="316">
        <v>6584.54195</v>
      </c>
      <c r="G136" s="197">
        <v>783.349225</v>
      </c>
      <c r="H136" s="204">
        <v>27.424384</v>
      </c>
      <c r="I136" s="206">
        <v>39.33732</v>
      </c>
      <c r="J136" s="197">
        <v>6772.208876</v>
      </c>
      <c r="K136" s="204">
        <v>41.082956</v>
      </c>
      <c r="L136" s="316">
        <v>6771.75767</v>
      </c>
      <c r="M136" s="197">
        <v>761.985847</v>
      </c>
      <c r="N136" s="204">
        <v>27.448782</v>
      </c>
      <c r="O136" s="206">
        <v>36.239852</v>
      </c>
      <c r="P136" s="197">
        <v>6929.993597</v>
      </c>
      <c r="Q136" s="204">
        <v>39.983102</v>
      </c>
      <c r="R136" s="316">
        <v>6929.58166</v>
      </c>
      <c r="S136" s="197">
        <v>758.09984</v>
      </c>
      <c r="T136" s="204">
        <v>25.675339</v>
      </c>
      <c r="U136" s="206">
        <v>36.368901</v>
      </c>
      <c r="V136" s="197">
        <v>7119.926097</v>
      </c>
      <c r="W136" s="204">
        <v>39.875089</v>
      </c>
      <c r="X136" s="316">
        <v>7119.549056</v>
      </c>
      <c r="Y136" s="197">
        <v>767.598091</v>
      </c>
      <c r="Z136" s="204">
        <v>25.230586</v>
      </c>
      <c r="AA136" s="206">
        <v>36.845384</v>
      </c>
    </row>
    <row r="137" spans="2:27" s="185" customFormat="1" ht="15.75" customHeight="1">
      <c r="B137" s="750"/>
      <c r="C137" s="200" t="s">
        <v>422</v>
      </c>
      <c r="D137" s="197">
        <v>56.065599</v>
      </c>
      <c r="E137" s="204">
        <v>1.199228</v>
      </c>
      <c r="F137" s="316">
        <v>55.534393</v>
      </c>
      <c r="G137" s="197">
        <v>38.085122</v>
      </c>
      <c r="H137" s="204">
        <v>1.915341</v>
      </c>
      <c r="I137" s="206">
        <v>2.167579</v>
      </c>
      <c r="J137" s="197">
        <v>52.212701</v>
      </c>
      <c r="K137" s="204">
        <v>1.12042</v>
      </c>
      <c r="L137" s="316">
        <v>51.761495</v>
      </c>
      <c r="M137" s="197">
        <v>35.270926</v>
      </c>
      <c r="N137" s="204">
        <v>2.472197</v>
      </c>
      <c r="O137" s="206">
        <v>1.934694</v>
      </c>
      <c r="P137" s="197">
        <v>49.56669</v>
      </c>
      <c r="Q137" s="204">
        <v>0.811318</v>
      </c>
      <c r="R137" s="316">
        <v>49.154753</v>
      </c>
      <c r="S137" s="197">
        <v>31.212115</v>
      </c>
      <c r="T137" s="204">
        <v>1.192974</v>
      </c>
      <c r="U137" s="206">
        <v>1.507928</v>
      </c>
      <c r="V137" s="197">
        <v>45.313302</v>
      </c>
      <c r="W137" s="204">
        <v>0.663852</v>
      </c>
      <c r="X137" s="316">
        <v>44.869757</v>
      </c>
      <c r="Y137" s="197">
        <v>28.475433</v>
      </c>
      <c r="Z137" s="204">
        <v>0.723563</v>
      </c>
      <c r="AA137" s="206">
        <v>1.433654</v>
      </c>
    </row>
    <row r="138" spans="2:27" s="185" customFormat="1" ht="15.75" customHeight="1">
      <c r="B138" s="750"/>
      <c r="C138" s="200" t="s">
        <v>423</v>
      </c>
      <c r="D138" s="158">
        <v>6528.732415</v>
      </c>
      <c r="E138" s="183">
        <v>40.824061</v>
      </c>
      <c r="F138" s="182">
        <v>6529.007557</v>
      </c>
      <c r="G138" s="158">
        <v>745.264103</v>
      </c>
      <c r="H138" s="183">
        <v>25.509043</v>
      </c>
      <c r="I138" s="225">
        <v>37.169741</v>
      </c>
      <c r="J138" s="158">
        <v>6719.996175</v>
      </c>
      <c r="K138" s="183">
        <v>39.962536</v>
      </c>
      <c r="L138" s="182">
        <v>6719.996175</v>
      </c>
      <c r="M138" s="158">
        <v>726.714922</v>
      </c>
      <c r="N138" s="183">
        <v>24.976585</v>
      </c>
      <c r="O138" s="225">
        <v>34.305158</v>
      </c>
      <c r="P138" s="158">
        <v>6880.426907</v>
      </c>
      <c r="Q138" s="183">
        <v>39.171784</v>
      </c>
      <c r="R138" s="182">
        <v>6880.426907</v>
      </c>
      <c r="S138" s="158">
        <v>726.887725</v>
      </c>
      <c r="T138" s="183">
        <v>24.482365</v>
      </c>
      <c r="U138" s="225">
        <v>34.860973</v>
      </c>
      <c r="V138" s="158">
        <v>7074.612795</v>
      </c>
      <c r="W138" s="183">
        <v>39.211237</v>
      </c>
      <c r="X138" s="182">
        <v>7074.679299</v>
      </c>
      <c r="Y138" s="158">
        <v>739.122658</v>
      </c>
      <c r="Z138" s="183">
        <v>24.507023</v>
      </c>
      <c r="AA138" s="225">
        <v>35.41173</v>
      </c>
    </row>
    <row r="139" spans="2:27" s="185" customFormat="1" ht="15.75" customHeight="1">
      <c r="B139" s="750"/>
      <c r="C139" s="199" t="s">
        <v>424</v>
      </c>
      <c r="D139" s="158">
        <v>0</v>
      </c>
      <c r="E139" s="183">
        <v>0</v>
      </c>
      <c r="F139" s="182">
        <v>0</v>
      </c>
      <c r="G139" s="158">
        <v>0</v>
      </c>
      <c r="H139" s="183">
        <v>0</v>
      </c>
      <c r="I139" s="225">
        <v>0</v>
      </c>
      <c r="J139" s="158">
        <v>0</v>
      </c>
      <c r="K139" s="183">
        <v>0</v>
      </c>
      <c r="L139" s="182">
        <v>0</v>
      </c>
      <c r="M139" s="158">
        <v>0</v>
      </c>
      <c r="N139" s="183">
        <v>0</v>
      </c>
      <c r="O139" s="225">
        <v>0</v>
      </c>
      <c r="P139" s="158">
        <v>0</v>
      </c>
      <c r="Q139" s="183">
        <v>0</v>
      </c>
      <c r="R139" s="182">
        <v>0</v>
      </c>
      <c r="S139" s="158">
        <v>0</v>
      </c>
      <c r="T139" s="183">
        <v>0</v>
      </c>
      <c r="U139" s="225">
        <v>0</v>
      </c>
      <c r="V139" s="158">
        <v>0</v>
      </c>
      <c r="W139" s="183">
        <v>0</v>
      </c>
      <c r="X139" s="182">
        <v>0</v>
      </c>
      <c r="Y139" s="158">
        <v>0</v>
      </c>
      <c r="Z139" s="183">
        <v>0</v>
      </c>
      <c r="AA139" s="225">
        <v>0</v>
      </c>
    </row>
    <row r="140" spans="2:27" s="185" customFormat="1" ht="15.75" customHeight="1">
      <c r="B140" s="750"/>
      <c r="C140" s="199" t="s">
        <v>425</v>
      </c>
      <c r="D140" s="158">
        <v>266.59213</v>
      </c>
      <c r="E140" s="183">
        <v>9.16302</v>
      </c>
      <c r="F140" s="182">
        <v>248.557</v>
      </c>
      <c r="G140" s="158">
        <v>130.259191</v>
      </c>
      <c r="H140" s="183">
        <v>13.886883</v>
      </c>
      <c r="I140" s="225">
        <v>10.581417</v>
      </c>
      <c r="J140" s="158">
        <v>270.805425</v>
      </c>
      <c r="K140" s="183">
        <v>9.072038</v>
      </c>
      <c r="L140" s="182">
        <v>252.881218</v>
      </c>
      <c r="M140" s="158">
        <v>135.180602</v>
      </c>
      <c r="N140" s="183">
        <v>13.747313</v>
      </c>
      <c r="O140" s="225">
        <v>11.643416</v>
      </c>
      <c r="P140" s="158">
        <v>278.22142</v>
      </c>
      <c r="Q140" s="183">
        <v>9.143124</v>
      </c>
      <c r="R140" s="182">
        <v>259.971109</v>
      </c>
      <c r="S140" s="158">
        <v>138.69869</v>
      </c>
      <c r="T140" s="183">
        <v>14.025191</v>
      </c>
      <c r="U140" s="225">
        <v>11.437626</v>
      </c>
      <c r="V140" s="158">
        <v>279.115719</v>
      </c>
      <c r="W140" s="183">
        <v>10.19504</v>
      </c>
      <c r="X140" s="182">
        <v>261.844521</v>
      </c>
      <c r="Y140" s="158">
        <v>145.212312</v>
      </c>
      <c r="Z140" s="183">
        <v>21.053667</v>
      </c>
      <c r="AA140" s="225">
        <v>12.300032</v>
      </c>
    </row>
    <row r="141" spans="2:27" s="185" customFormat="1" ht="15.75" customHeight="1">
      <c r="B141" s="750"/>
      <c r="C141" s="200" t="s">
        <v>426</v>
      </c>
      <c r="D141" s="158">
        <v>266.550055</v>
      </c>
      <c r="E141" s="183">
        <v>9.160491</v>
      </c>
      <c r="F141" s="182">
        <v>248.536913</v>
      </c>
      <c r="G141" s="158">
        <v>130.255618</v>
      </c>
      <c r="H141" s="183">
        <v>13.886639</v>
      </c>
      <c r="I141" s="225">
        <v>10.578973</v>
      </c>
      <c r="J141" s="158">
        <v>270.751147</v>
      </c>
      <c r="K141" s="183">
        <v>9.071884</v>
      </c>
      <c r="L141" s="182">
        <v>252.850887</v>
      </c>
      <c r="M141" s="158">
        <v>135.173709</v>
      </c>
      <c r="N141" s="183">
        <v>13.747278</v>
      </c>
      <c r="O141" s="225">
        <v>11.643254</v>
      </c>
      <c r="P141" s="158">
        <v>278.160509</v>
      </c>
      <c r="Q141" s="183">
        <v>9.143124</v>
      </c>
      <c r="R141" s="182">
        <v>259.938159</v>
      </c>
      <c r="S141" s="158">
        <v>138.687698</v>
      </c>
      <c r="T141" s="183">
        <v>14.025191</v>
      </c>
      <c r="U141" s="225">
        <v>11.437503</v>
      </c>
      <c r="V141" s="158">
        <v>279.05447</v>
      </c>
      <c r="W141" s="183">
        <v>10.195025</v>
      </c>
      <c r="X141" s="182">
        <v>261.810019</v>
      </c>
      <c r="Y141" s="158">
        <v>145.203645</v>
      </c>
      <c r="Z141" s="183">
        <v>21.053666</v>
      </c>
      <c r="AA141" s="225">
        <v>12.299933</v>
      </c>
    </row>
    <row r="142" spans="2:27" s="185" customFormat="1" ht="15.75" customHeight="1">
      <c r="B142" s="750"/>
      <c r="C142" s="201" t="s">
        <v>427</v>
      </c>
      <c r="D142" s="158">
        <v>0.042075</v>
      </c>
      <c r="E142" s="183">
        <v>0.002529</v>
      </c>
      <c r="F142" s="182">
        <v>0.020087</v>
      </c>
      <c r="G142" s="158">
        <v>0.003573</v>
      </c>
      <c r="H142" s="183">
        <v>0.000244</v>
      </c>
      <c r="I142" s="225">
        <v>0.002444</v>
      </c>
      <c r="J142" s="158">
        <v>0.054278</v>
      </c>
      <c r="K142" s="183">
        <v>0.000154</v>
      </c>
      <c r="L142" s="182">
        <v>0.030331</v>
      </c>
      <c r="M142" s="158">
        <v>0.006893</v>
      </c>
      <c r="N142" s="183">
        <v>3.5E-05</v>
      </c>
      <c r="O142" s="225">
        <v>0.000162</v>
      </c>
      <c r="P142" s="158">
        <v>0.060911</v>
      </c>
      <c r="Q142" s="183">
        <v>0</v>
      </c>
      <c r="R142" s="182">
        <v>0.03295</v>
      </c>
      <c r="S142" s="158">
        <v>0.010992</v>
      </c>
      <c r="T142" s="183">
        <v>0</v>
      </c>
      <c r="U142" s="225">
        <v>0.000123</v>
      </c>
      <c r="V142" s="158">
        <v>0.061249</v>
      </c>
      <c r="W142" s="183">
        <v>1.5E-05</v>
      </c>
      <c r="X142" s="182">
        <v>0.034502</v>
      </c>
      <c r="Y142" s="158">
        <v>0.008667</v>
      </c>
      <c r="Z142" s="183">
        <v>1E-06</v>
      </c>
      <c r="AA142" s="225">
        <v>9.9E-05</v>
      </c>
    </row>
    <row r="143" spans="2:27" s="185" customFormat="1" ht="15.75" customHeight="1">
      <c r="B143" s="750"/>
      <c r="C143" s="195" t="s">
        <v>405</v>
      </c>
      <c r="D143" s="158">
        <v>8.375811</v>
      </c>
      <c r="E143" s="183">
        <v>0</v>
      </c>
      <c r="F143" s="182">
        <v>8.375811</v>
      </c>
      <c r="G143" s="158">
        <v>20.939529</v>
      </c>
      <c r="H143" s="183">
        <v>0</v>
      </c>
      <c r="I143" s="225">
        <v>0</v>
      </c>
      <c r="J143" s="158">
        <v>0.078666</v>
      </c>
      <c r="K143" s="183">
        <v>0</v>
      </c>
      <c r="L143" s="182">
        <v>0.078666</v>
      </c>
      <c r="M143" s="158">
        <v>0.291064</v>
      </c>
      <c r="N143" s="183">
        <v>0</v>
      </c>
      <c r="O143" s="225">
        <v>0</v>
      </c>
      <c r="P143" s="158">
        <v>0.078666</v>
      </c>
      <c r="Q143" s="183">
        <v>0</v>
      </c>
      <c r="R143" s="182">
        <v>0.078666</v>
      </c>
      <c r="S143" s="158">
        <v>0.291064</v>
      </c>
      <c r="T143" s="183">
        <v>0</v>
      </c>
      <c r="U143" s="225">
        <v>0</v>
      </c>
      <c r="V143" s="158">
        <v>0.083332</v>
      </c>
      <c r="W143" s="183">
        <v>0</v>
      </c>
      <c r="X143" s="182">
        <v>0.083332</v>
      </c>
      <c r="Y143" s="158">
        <v>0.308328</v>
      </c>
      <c r="Z143" s="183">
        <v>0</v>
      </c>
      <c r="AA143" s="225">
        <v>0</v>
      </c>
    </row>
    <row r="144" spans="2:27" s="226" customFormat="1" ht="15.75" customHeight="1" hidden="1">
      <c r="B144" s="750"/>
      <c r="C144" s="203"/>
      <c r="D144" s="158"/>
      <c r="E144" s="183"/>
      <c r="F144" s="182"/>
      <c r="G144" s="158"/>
      <c r="H144" s="183"/>
      <c r="I144" s="224"/>
      <c r="J144" s="158"/>
      <c r="K144" s="183"/>
      <c r="L144" s="182"/>
      <c r="M144" s="158"/>
      <c r="N144" s="183"/>
      <c r="O144" s="225"/>
      <c r="P144" s="158"/>
      <c r="Q144" s="183"/>
      <c r="R144" s="182"/>
      <c r="S144" s="158"/>
      <c r="T144" s="183"/>
      <c r="U144" s="225"/>
      <c r="V144" s="158"/>
      <c r="W144" s="183"/>
      <c r="X144" s="182"/>
      <c r="Y144" s="158"/>
      <c r="Z144" s="183"/>
      <c r="AA144" s="225"/>
    </row>
    <row r="145" spans="2:27" s="185" customFormat="1" ht="15.75" customHeight="1">
      <c r="B145" s="750"/>
      <c r="C145" s="207" t="s">
        <v>429</v>
      </c>
      <c r="D145" s="227"/>
      <c r="E145" s="228"/>
      <c r="F145" s="229"/>
      <c r="G145" s="227"/>
      <c r="H145" s="230"/>
      <c r="I145" s="211"/>
      <c r="J145" s="227"/>
      <c r="K145" s="228"/>
      <c r="L145" s="229"/>
      <c r="M145" s="227"/>
      <c r="N145" s="228"/>
      <c r="O145" s="214"/>
      <c r="P145" s="227"/>
      <c r="Q145" s="228"/>
      <c r="R145" s="229"/>
      <c r="S145" s="227"/>
      <c r="T145" s="228"/>
      <c r="U145" s="214"/>
      <c r="V145" s="227"/>
      <c r="W145" s="228"/>
      <c r="X145" s="229"/>
      <c r="Y145" s="227"/>
      <c r="Z145" s="228"/>
      <c r="AA145" s="214"/>
    </row>
    <row r="146" spans="2:27" s="185" customFormat="1" ht="19.5" customHeight="1" thickBot="1">
      <c r="B146" s="751"/>
      <c r="C146" s="215" t="s">
        <v>433</v>
      </c>
      <c r="D146" s="238"/>
      <c r="E146" s="239"/>
      <c r="F146" s="240"/>
      <c r="G146" s="238"/>
      <c r="H146" s="217"/>
      <c r="I146" s="220"/>
      <c r="J146" s="220"/>
      <c r="K146" s="231"/>
      <c r="L146" s="232"/>
      <c r="M146" s="220"/>
      <c r="N146" s="231"/>
      <c r="O146" s="221"/>
      <c r="P146" s="220"/>
      <c r="Q146" s="231"/>
      <c r="R146" s="232"/>
      <c r="S146" s="220"/>
      <c r="T146" s="231"/>
      <c r="U146" s="221"/>
      <c r="V146" s="220"/>
      <c r="W146" s="231"/>
      <c r="X146" s="232"/>
      <c r="Y146" s="220"/>
      <c r="Z146" s="231"/>
      <c r="AA146" s="221"/>
    </row>
    <row r="147" spans="2:27" s="235" customFormat="1" ht="14.25">
      <c r="B147" s="233"/>
      <c r="C147" s="222"/>
      <c r="D147" s="233" t="s">
        <v>408</v>
      </c>
      <c r="E147" s="222"/>
      <c r="F147" s="222"/>
      <c r="G147" s="222"/>
      <c r="H147" s="222"/>
      <c r="I147" s="234"/>
      <c r="J147" s="222"/>
      <c r="K147" s="222"/>
      <c r="L147" s="222"/>
      <c r="M147" s="222"/>
      <c r="N147" s="222"/>
      <c r="O147" s="222"/>
      <c r="P147" s="233"/>
      <c r="Q147" s="222"/>
      <c r="R147" s="222"/>
      <c r="S147" s="222"/>
      <c r="T147" s="222"/>
      <c r="U147" s="222"/>
      <c r="V147" s="222"/>
      <c r="W147" s="222"/>
      <c r="X147" s="222"/>
      <c r="Y147" s="222"/>
      <c r="Z147" s="222"/>
      <c r="AA147" s="222"/>
    </row>
    <row r="148" spans="2:27" s="185" customFormat="1" ht="22.5">
      <c r="B148" s="236"/>
      <c r="D148" s="186"/>
      <c r="E148" s="186"/>
      <c r="F148" s="186"/>
      <c r="G148" s="186"/>
      <c r="H148" s="186"/>
      <c r="I148" s="237"/>
      <c r="J148" s="186"/>
      <c r="K148" s="186"/>
      <c r="L148" s="186"/>
      <c r="M148" s="186"/>
      <c r="N148" s="186"/>
      <c r="O148" s="186"/>
      <c r="P148" s="186"/>
      <c r="Q148" s="186"/>
      <c r="R148" s="186"/>
      <c r="S148" s="186"/>
      <c r="T148" s="186"/>
      <c r="U148" s="186"/>
      <c r="V148" s="186"/>
      <c r="W148" s="186"/>
      <c r="X148" s="186"/>
      <c r="Y148" s="186"/>
      <c r="Z148" s="186"/>
      <c r="AA148" s="186"/>
    </row>
    <row r="149" spans="2:27" s="185" customFormat="1" ht="23.25" thickBot="1">
      <c r="B149" s="236"/>
      <c r="D149" s="186"/>
      <c r="E149" s="186"/>
      <c r="F149" s="186"/>
      <c r="G149" s="186"/>
      <c r="H149" s="186"/>
      <c r="I149" s="237"/>
      <c r="J149" s="186"/>
      <c r="K149" s="186"/>
      <c r="L149" s="186"/>
      <c r="M149" s="186"/>
      <c r="N149" s="186"/>
      <c r="O149" s="186"/>
      <c r="P149" s="186"/>
      <c r="Q149" s="186"/>
      <c r="R149" s="186"/>
      <c r="S149" s="186"/>
      <c r="T149" s="186"/>
      <c r="U149" s="186"/>
      <c r="V149" s="186"/>
      <c r="W149" s="186"/>
      <c r="X149" s="186"/>
      <c r="Y149" s="186"/>
      <c r="Z149" s="186"/>
      <c r="AA149" s="186"/>
    </row>
    <row r="150" spans="2:27" s="185" customFormat="1" ht="32.25" customHeight="1" thickBot="1">
      <c r="B150" s="145"/>
      <c r="C150" s="148"/>
      <c r="D150" s="752" t="s">
        <v>415</v>
      </c>
      <c r="E150" s="753"/>
      <c r="F150" s="753"/>
      <c r="G150" s="753"/>
      <c r="H150" s="753"/>
      <c r="I150" s="753"/>
      <c r="J150" s="753"/>
      <c r="K150" s="753"/>
      <c r="L150" s="753"/>
      <c r="M150" s="753"/>
      <c r="N150" s="753"/>
      <c r="O150" s="753"/>
      <c r="P150" s="739"/>
      <c r="Q150" s="739"/>
      <c r="R150" s="739"/>
      <c r="S150" s="739"/>
      <c r="T150" s="739"/>
      <c r="U150" s="739"/>
      <c r="V150" s="739"/>
      <c r="W150" s="739"/>
      <c r="X150" s="739"/>
      <c r="Y150" s="739"/>
      <c r="Z150" s="739"/>
      <c r="AA150" s="740"/>
    </row>
    <row r="151" spans="2:27" s="185" customFormat="1" ht="32.25" customHeight="1" thickBot="1">
      <c r="B151" s="145"/>
      <c r="C151" s="148"/>
      <c r="D151" s="738" t="s">
        <v>11</v>
      </c>
      <c r="E151" s="739"/>
      <c r="F151" s="739"/>
      <c r="G151" s="739"/>
      <c r="H151" s="739"/>
      <c r="I151" s="740"/>
      <c r="J151" s="738" t="s">
        <v>12</v>
      </c>
      <c r="K151" s="739"/>
      <c r="L151" s="739"/>
      <c r="M151" s="739"/>
      <c r="N151" s="739"/>
      <c r="O151" s="740"/>
      <c r="P151" s="738" t="s">
        <v>13</v>
      </c>
      <c r="Q151" s="739"/>
      <c r="R151" s="739"/>
      <c r="S151" s="739"/>
      <c r="T151" s="739"/>
      <c r="U151" s="740"/>
      <c r="V151" s="738" t="s">
        <v>14</v>
      </c>
      <c r="W151" s="739"/>
      <c r="X151" s="739"/>
      <c r="Y151" s="739"/>
      <c r="Z151" s="739"/>
      <c r="AA151" s="740"/>
    </row>
    <row r="152" spans="2:27" s="185" customFormat="1" ht="51" customHeight="1">
      <c r="B152" s="149"/>
      <c r="C152" s="148"/>
      <c r="D152" s="741" t="s">
        <v>385</v>
      </c>
      <c r="E152" s="762"/>
      <c r="F152" s="763" t="s">
        <v>386</v>
      </c>
      <c r="G152" s="765" t="s">
        <v>387</v>
      </c>
      <c r="H152" s="766"/>
      <c r="I152" s="767" t="s">
        <v>388</v>
      </c>
      <c r="J152" s="741" t="s">
        <v>385</v>
      </c>
      <c r="K152" s="762"/>
      <c r="L152" s="763" t="s">
        <v>386</v>
      </c>
      <c r="M152" s="765" t="s">
        <v>387</v>
      </c>
      <c r="N152" s="766"/>
      <c r="O152" s="767" t="s">
        <v>388</v>
      </c>
      <c r="P152" s="741" t="s">
        <v>385</v>
      </c>
      <c r="Q152" s="762"/>
      <c r="R152" s="763" t="s">
        <v>386</v>
      </c>
      <c r="S152" s="765" t="s">
        <v>387</v>
      </c>
      <c r="T152" s="766"/>
      <c r="U152" s="767" t="s">
        <v>388</v>
      </c>
      <c r="V152" s="741" t="s">
        <v>385</v>
      </c>
      <c r="W152" s="762"/>
      <c r="X152" s="763" t="s">
        <v>386</v>
      </c>
      <c r="Y152" s="765" t="s">
        <v>387</v>
      </c>
      <c r="Z152" s="766"/>
      <c r="AA152" s="767" t="s">
        <v>388</v>
      </c>
    </row>
    <row r="153" spans="2:27" s="185" customFormat="1" ht="33" customHeight="1" thickBot="1">
      <c r="B153" s="223">
        <v>6</v>
      </c>
      <c r="C153" s="190" t="s">
        <v>10</v>
      </c>
      <c r="D153" s="191"/>
      <c r="E153" s="192" t="s">
        <v>416</v>
      </c>
      <c r="F153" s="764"/>
      <c r="G153" s="191"/>
      <c r="H153" s="192" t="s">
        <v>416</v>
      </c>
      <c r="I153" s="768"/>
      <c r="J153" s="191"/>
      <c r="K153" s="192" t="s">
        <v>416</v>
      </c>
      <c r="L153" s="764"/>
      <c r="M153" s="191"/>
      <c r="N153" s="192" t="s">
        <v>416</v>
      </c>
      <c r="O153" s="768"/>
      <c r="P153" s="191"/>
      <c r="Q153" s="192" t="s">
        <v>416</v>
      </c>
      <c r="R153" s="764"/>
      <c r="S153" s="191"/>
      <c r="T153" s="192" t="s">
        <v>416</v>
      </c>
      <c r="U153" s="768"/>
      <c r="V153" s="191"/>
      <c r="W153" s="192" t="s">
        <v>416</v>
      </c>
      <c r="X153" s="764"/>
      <c r="Y153" s="191"/>
      <c r="Z153" s="192" t="s">
        <v>416</v>
      </c>
      <c r="AA153" s="768"/>
    </row>
    <row r="154" spans="2:27" s="185" customFormat="1" ht="15.75" customHeight="1">
      <c r="B154" s="749" t="s">
        <v>558</v>
      </c>
      <c r="C154" s="193" t="s">
        <v>417</v>
      </c>
      <c r="D154" s="158">
        <v>0</v>
      </c>
      <c r="E154" s="183">
        <v>0</v>
      </c>
      <c r="F154" s="310">
        <v>0</v>
      </c>
      <c r="G154" s="297">
        <v>0</v>
      </c>
      <c r="H154" s="314">
        <v>0</v>
      </c>
      <c r="I154" s="315">
        <v>0</v>
      </c>
      <c r="J154" s="158">
        <v>0</v>
      </c>
      <c r="K154" s="183">
        <v>0</v>
      </c>
      <c r="L154" s="310">
        <v>0</v>
      </c>
      <c r="M154" s="297">
        <v>0</v>
      </c>
      <c r="N154" s="314">
        <v>0</v>
      </c>
      <c r="O154" s="315">
        <v>0</v>
      </c>
      <c r="P154" s="158">
        <v>0</v>
      </c>
      <c r="Q154" s="183">
        <v>0</v>
      </c>
      <c r="R154" s="310">
        <v>0</v>
      </c>
      <c r="S154" s="297">
        <v>0</v>
      </c>
      <c r="T154" s="314">
        <v>0</v>
      </c>
      <c r="U154" s="315">
        <v>0</v>
      </c>
      <c r="V154" s="158">
        <v>0</v>
      </c>
      <c r="W154" s="183">
        <v>0</v>
      </c>
      <c r="X154" s="310">
        <v>0</v>
      </c>
      <c r="Y154" s="297">
        <v>0</v>
      </c>
      <c r="Z154" s="314">
        <v>0</v>
      </c>
      <c r="AA154" s="315">
        <v>0</v>
      </c>
    </row>
    <row r="155" spans="2:27" s="185" customFormat="1" ht="15.75" customHeight="1">
      <c r="B155" s="750"/>
      <c r="C155" s="194" t="s">
        <v>395</v>
      </c>
      <c r="D155" s="158">
        <v>4814.809761</v>
      </c>
      <c r="E155" s="183">
        <v>0</v>
      </c>
      <c r="F155" s="182">
        <v>3174.052102</v>
      </c>
      <c r="G155" s="158">
        <v>626.742175</v>
      </c>
      <c r="H155" s="183">
        <v>0</v>
      </c>
      <c r="I155" s="225">
        <v>6.646743</v>
      </c>
      <c r="J155" s="158">
        <v>4950.707119</v>
      </c>
      <c r="K155" s="183">
        <v>0</v>
      </c>
      <c r="L155" s="182">
        <v>3287.950104</v>
      </c>
      <c r="M155" s="158">
        <v>629.302514</v>
      </c>
      <c r="N155" s="183">
        <v>0</v>
      </c>
      <c r="O155" s="225">
        <v>8.095004</v>
      </c>
      <c r="P155" s="158">
        <v>4960.642321</v>
      </c>
      <c r="Q155" s="183">
        <v>0</v>
      </c>
      <c r="R155" s="182">
        <v>2693.854848</v>
      </c>
      <c r="S155" s="158">
        <v>397.869824</v>
      </c>
      <c r="T155" s="183">
        <v>0</v>
      </c>
      <c r="U155" s="225">
        <v>6.564882</v>
      </c>
      <c r="V155" s="158">
        <v>4734.353672</v>
      </c>
      <c r="W155" s="183">
        <v>0</v>
      </c>
      <c r="X155" s="182">
        <v>2470.763415</v>
      </c>
      <c r="Y155" s="158">
        <v>372.456854</v>
      </c>
      <c r="Z155" s="183">
        <v>0</v>
      </c>
      <c r="AA155" s="225">
        <v>7.404684</v>
      </c>
    </row>
    <row r="156" spans="2:27" s="185" customFormat="1" ht="15.75" customHeight="1">
      <c r="B156" s="750"/>
      <c r="C156" s="195" t="s">
        <v>418</v>
      </c>
      <c r="D156" s="197">
        <v>5340.463266</v>
      </c>
      <c r="E156" s="204">
        <v>0.320043</v>
      </c>
      <c r="F156" s="316">
        <v>3056.714857</v>
      </c>
      <c r="G156" s="197">
        <v>1602.917142</v>
      </c>
      <c r="H156" s="204">
        <v>0.064267</v>
      </c>
      <c r="I156" s="206">
        <v>46.882082</v>
      </c>
      <c r="J156" s="197">
        <v>6332.814121</v>
      </c>
      <c r="K156" s="204">
        <v>0.319898</v>
      </c>
      <c r="L156" s="316">
        <v>3764.123831</v>
      </c>
      <c r="M156" s="197">
        <v>1944.173633</v>
      </c>
      <c r="N156" s="204">
        <v>0.064333</v>
      </c>
      <c r="O156" s="206">
        <v>9.945032</v>
      </c>
      <c r="P156" s="197">
        <v>6283.656357</v>
      </c>
      <c r="Q156" s="204">
        <v>0.479815</v>
      </c>
      <c r="R156" s="316">
        <v>3519.732738</v>
      </c>
      <c r="S156" s="197">
        <v>1895.987042</v>
      </c>
      <c r="T156" s="204">
        <v>0.064457</v>
      </c>
      <c r="U156" s="206">
        <v>7.001671</v>
      </c>
      <c r="V156" s="197">
        <v>6312.531112</v>
      </c>
      <c r="W156" s="204">
        <v>0.414063</v>
      </c>
      <c r="X156" s="316">
        <v>3843.772278</v>
      </c>
      <c r="Y156" s="197">
        <v>2112.112491</v>
      </c>
      <c r="Z156" s="204">
        <v>0.064572</v>
      </c>
      <c r="AA156" s="206">
        <v>7.25772</v>
      </c>
    </row>
    <row r="157" spans="2:27" s="185" customFormat="1" ht="15.75" customHeight="1">
      <c r="B157" s="750"/>
      <c r="C157" s="196" t="s">
        <v>419</v>
      </c>
      <c r="D157" s="197">
        <v>386.9262</v>
      </c>
      <c r="E157" s="204">
        <v>0</v>
      </c>
      <c r="F157" s="316">
        <v>367.454966</v>
      </c>
      <c r="G157" s="197">
        <v>156.841951</v>
      </c>
      <c r="H157" s="204">
        <v>0</v>
      </c>
      <c r="I157" s="206">
        <v>36.673365</v>
      </c>
      <c r="J157" s="197">
        <v>432.54262</v>
      </c>
      <c r="K157" s="204">
        <v>0</v>
      </c>
      <c r="L157" s="316">
        <v>352.791946</v>
      </c>
      <c r="M157" s="197">
        <v>148.534984</v>
      </c>
      <c r="N157" s="204">
        <v>0</v>
      </c>
      <c r="O157" s="206">
        <v>0.930986</v>
      </c>
      <c r="P157" s="197">
        <v>544.294895</v>
      </c>
      <c r="Q157" s="204">
        <v>0</v>
      </c>
      <c r="R157" s="316">
        <v>400.931072</v>
      </c>
      <c r="S157" s="197">
        <v>183.28699</v>
      </c>
      <c r="T157" s="204">
        <v>0</v>
      </c>
      <c r="U157" s="206">
        <v>1.037841</v>
      </c>
      <c r="V157" s="197">
        <v>519.216743</v>
      </c>
      <c r="W157" s="204">
        <v>0</v>
      </c>
      <c r="X157" s="316">
        <v>411.937368</v>
      </c>
      <c r="Y157" s="197">
        <v>185.642488</v>
      </c>
      <c r="Z157" s="204">
        <v>0</v>
      </c>
      <c r="AA157" s="206">
        <v>0.923185</v>
      </c>
    </row>
    <row r="158" spans="2:27" s="185" customFormat="1" ht="15.75" customHeight="1">
      <c r="B158" s="750"/>
      <c r="C158" s="196" t="s">
        <v>420</v>
      </c>
      <c r="D158" s="197">
        <v>3.835564</v>
      </c>
      <c r="E158" s="204">
        <v>0</v>
      </c>
      <c r="F158" s="316">
        <v>1.236048</v>
      </c>
      <c r="G158" s="197">
        <v>1.562034</v>
      </c>
      <c r="H158" s="204">
        <v>0</v>
      </c>
      <c r="I158" s="206">
        <v>0.040413</v>
      </c>
      <c r="J158" s="197">
        <v>3.388793</v>
      </c>
      <c r="K158" s="204">
        <v>0</v>
      </c>
      <c r="L158" s="316">
        <v>1.025886</v>
      </c>
      <c r="M158" s="197">
        <v>1.638763</v>
      </c>
      <c r="N158" s="204">
        <v>0</v>
      </c>
      <c r="O158" s="206">
        <v>0.039736</v>
      </c>
      <c r="P158" s="197">
        <v>2.661934</v>
      </c>
      <c r="Q158" s="204">
        <v>0</v>
      </c>
      <c r="R158" s="316">
        <v>0.91871</v>
      </c>
      <c r="S158" s="197">
        <v>1.036148</v>
      </c>
      <c r="T158" s="204">
        <v>0</v>
      </c>
      <c r="U158" s="206">
        <v>0.003583</v>
      </c>
      <c r="V158" s="197">
        <v>2.595596</v>
      </c>
      <c r="W158" s="204">
        <v>0</v>
      </c>
      <c r="X158" s="316">
        <v>0.903466</v>
      </c>
      <c r="Y158" s="197">
        <v>1.06224</v>
      </c>
      <c r="Z158" s="204">
        <v>0</v>
      </c>
      <c r="AA158" s="206">
        <v>0.003517</v>
      </c>
    </row>
    <row r="159" spans="2:27" s="185" customFormat="1" ht="15.75" customHeight="1">
      <c r="B159" s="750"/>
      <c r="C159" s="195" t="s">
        <v>398</v>
      </c>
      <c r="D159" s="197">
        <v>92.151684</v>
      </c>
      <c r="E159" s="204">
        <v>2.813377</v>
      </c>
      <c r="F159" s="316">
        <v>90.315195</v>
      </c>
      <c r="G159" s="197">
        <v>16.709777</v>
      </c>
      <c r="H159" s="204">
        <v>0.801588</v>
      </c>
      <c r="I159" s="206">
        <v>1.260567</v>
      </c>
      <c r="J159" s="197">
        <v>96.2004</v>
      </c>
      <c r="K159" s="204">
        <v>2.871463</v>
      </c>
      <c r="L159" s="316">
        <v>94.414298</v>
      </c>
      <c r="M159" s="197">
        <v>17.314873</v>
      </c>
      <c r="N159" s="204">
        <v>0.815247</v>
      </c>
      <c r="O159" s="206">
        <v>1.459764</v>
      </c>
      <c r="P159" s="197">
        <v>101.602538</v>
      </c>
      <c r="Q159" s="204">
        <v>2.557202</v>
      </c>
      <c r="R159" s="316">
        <v>99.937829</v>
      </c>
      <c r="S159" s="197">
        <v>17.14075</v>
      </c>
      <c r="T159" s="204">
        <v>0.756891</v>
      </c>
      <c r="U159" s="206">
        <v>1.116614</v>
      </c>
      <c r="V159" s="197">
        <v>103.952695</v>
      </c>
      <c r="W159" s="204">
        <v>2.64317</v>
      </c>
      <c r="X159" s="316">
        <v>102.374276</v>
      </c>
      <c r="Y159" s="197">
        <v>17.56831</v>
      </c>
      <c r="Z159" s="204">
        <v>0.799481</v>
      </c>
      <c r="AA159" s="206">
        <v>1.17241</v>
      </c>
    </row>
    <row r="160" spans="2:27" s="185" customFormat="1" ht="15.75" customHeight="1">
      <c r="B160" s="750"/>
      <c r="C160" s="199" t="s">
        <v>421</v>
      </c>
      <c r="D160" s="158">
        <v>86.767275</v>
      </c>
      <c r="E160" s="183">
        <v>2.087984</v>
      </c>
      <c r="F160" s="182">
        <v>85.452178</v>
      </c>
      <c r="G160" s="158">
        <v>15.649146</v>
      </c>
      <c r="H160" s="183">
        <v>0.723981</v>
      </c>
      <c r="I160" s="225">
        <v>0.858851</v>
      </c>
      <c r="J160" s="158">
        <v>88.757533</v>
      </c>
      <c r="K160" s="183">
        <v>1.915038</v>
      </c>
      <c r="L160" s="182">
        <v>88.309056</v>
      </c>
      <c r="M160" s="158">
        <v>15.864137</v>
      </c>
      <c r="N160" s="183">
        <v>0.706522</v>
      </c>
      <c r="O160" s="225">
        <v>0.761766</v>
      </c>
      <c r="P160" s="158">
        <v>94.129481</v>
      </c>
      <c r="Q160" s="183">
        <v>1.943835</v>
      </c>
      <c r="R160" s="182">
        <v>93.883741</v>
      </c>
      <c r="S160" s="158">
        <v>15.952125</v>
      </c>
      <c r="T160" s="183">
        <v>0.689482</v>
      </c>
      <c r="U160" s="225">
        <v>0.770006</v>
      </c>
      <c r="V160" s="158">
        <v>96.753333</v>
      </c>
      <c r="W160" s="183">
        <v>2.017169</v>
      </c>
      <c r="X160" s="182">
        <v>96.117006</v>
      </c>
      <c r="Y160" s="158">
        <v>16.206804</v>
      </c>
      <c r="Z160" s="183">
        <v>0.735522</v>
      </c>
      <c r="AA160" s="225">
        <v>0.799165</v>
      </c>
    </row>
    <row r="161" spans="2:27" s="185" customFormat="1" ht="15.75" customHeight="1">
      <c r="B161" s="750"/>
      <c r="C161" s="200" t="s">
        <v>422</v>
      </c>
      <c r="D161" s="158">
        <v>0</v>
      </c>
      <c r="E161" s="183">
        <v>0</v>
      </c>
      <c r="F161" s="182">
        <v>0</v>
      </c>
      <c r="G161" s="158">
        <v>0</v>
      </c>
      <c r="H161" s="183">
        <v>0</v>
      </c>
      <c r="I161" s="225">
        <v>0</v>
      </c>
      <c r="J161" s="158">
        <v>0</v>
      </c>
      <c r="K161" s="183">
        <v>0</v>
      </c>
      <c r="L161" s="182">
        <v>0</v>
      </c>
      <c r="M161" s="158">
        <v>0</v>
      </c>
      <c r="N161" s="183">
        <v>0</v>
      </c>
      <c r="O161" s="225">
        <v>0</v>
      </c>
      <c r="P161" s="158">
        <v>0</v>
      </c>
      <c r="Q161" s="183">
        <v>0</v>
      </c>
      <c r="R161" s="182">
        <v>0</v>
      </c>
      <c r="S161" s="158">
        <v>0</v>
      </c>
      <c r="T161" s="183">
        <v>0</v>
      </c>
      <c r="U161" s="225">
        <v>0</v>
      </c>
      <c r="V161" s="158">
        <v>0</v>
      </c>
      <c r="W161" s="183">
        <v>0</v>
      </c>
      <c r="X161" s="182">
        <v>0</v>
      </c>
      <c r="Y161" s="158">
        <v>0</v>
      </c>
      <c r="Z161" s="183">
        <v>0</v>
      </c>
      <c r="AA161" s="225">
        <v>0</v>
      </c>
    </row>
    <row r="162" spans="2:27" s="185" customFormat="1" ht="15.75" customHeight="1">
      <c r="B162" s="750"/>
      <c r="C162" s="200" t="s">
        <v>423</v>
      </c>
      <c r="D162" s="158">
        <v>86.767275</v>
      </c>
      <c r="E162" s="183">
        <v>2.087984</v>
      </c>
      <c r="F162" s="182">
        <v>85.452178</v>
      </c>
      <c r="G162" s="158">
        <v>15.649146</v>
      </c>
      <c r="H162" s="183">
        <v>0.723981</v>
      </c>
      <c r="I162" s="225">
        <v>0.858851</v>
      </c>
      <c r="J162" s="158">
        <v>88.757533</v>
      </c>
      <c r="K162" s="183">
        <v>1.915038</v>
      </c>
      <c r="L162" s="182">
        <v>88.309056</v>
      </c>
      <c r="M162" s="158">
        <v>15.864137</v>
      </c>
      <c r="N162" s="183">
        <v>0.706522</v>
      </c>
      <c r="O162" s="225">
        <v>0.761766</v>
      </c>
      <c r="P162" s="158">
        <v>94.129481</v>
      </c>
      <c r="Q162" s="183">
        <v>1.943835</v>
      </c>
      <c r="R162" s="182">
        <v>93.883741</v>
      </c>
      <c r="S162" s="158">
        <v>15.952125</v>
      </c>
      <c r="T162" s="183">
        <v>0.689482</v>
      </c>
      <c r="U162" s="225">
        <v>0.770006</v>
      </c>
      <c r="V162" s="158">
        <v>96.753333</v>
      </c>
      <c r="W162" s="183">
        <v>2.017169</v>
      </c>
      <c r="X162" s="182">
        <v>96.117006</v>
      </c>
      <c r="Y162" s="158">
        <v>16.206804</v>
      </c>
      <c r="Z162" s="183">
        <v>0.735522</v>
      </c>
      <c r="AA162" s="225">
        <v>0.799165</v>
      </c>
    </row>
    <row r="163" spans="2:27" s="185" customFormat="1" ht="15.75" customHeight="1">
      <c r="B163" s="750"/>
      <c r="C163" s="199" t="s">
        <v>424</v>
      </c>
      <c r="D163" s="158">
        <v>0</v>
      </c>
      <c r="E163" s="183">
        <v>0</v>
      </c>
      <c r="F163" s="182">
        <v>0</v>
      </c>
      <c r="G163" s="158">
        <v>0</v>
      </c>
      <c r="H163" s="183">
        <v>0</v>
      </c>
      <c r="I163" s="225">
        <v>0</v>
      </c>
      <c r="J163" s="158">
        <v>0</v>
      </c>
      <c r="K163" s="183">
        <v>0</v>
      </c>
      <c r="L163" s="182">
        <v>0</v>
      </c>
      <c r="M163" s="158">
        <v>0</v>
      </c>
      <c r="N163" s="183">
        <v>0</v>
      </c>
      <c r="O163" s="225">
        <v>0</v>
      </c>
      <c r="P163" s="158">
        <v>0</v>
      </c>
      <c r="Q163" s="183">
        <v>0</v>
      </c>
      <c r="R163" s="182">
        <v>0</v>
      </c>
      <c r="S163" s="158">
        <v>0</v>
      </c>
      <c r="T163" s="183">
        <v>0</v>
      </c>
      <c r="U163" s="225">
        <v>0</v>
      </c>
      <c r="V163" s="158">
        <v>0</v>
      </c>
      <c r="W163" s="183">
        <v>0</v>
      </c>
      <c r="X163" s="182">
        <v>0</v>
      </c>
      <c r="Y163" s="158">
        <v>0</v>
      </c>
      <c r="Z163" s="183">
        <v>0</v>
      </c>
      <c r="AA163" s="225">
        <v>0</v>
      </c>
    </row>
    <row r="164" spans="2:27" s="185" customFormat="1" ht="15.75" customHeight="1">
      <c r="B164" s="750"/>
      <c r="C164" s="199" t="s">
        <v>425</v>
      </c>
      <c r="D164" s="158">
        <v>5.384409</v>
      </c>
      <c r="E164" s="183">
        <v>0.725393</v>
      </c>
      <c r="F164" s="182">
        <v>4.863017</v>
      </c>
      <c r="G164" s="158">
        <v>1.060631</v>
      </c>
      <c r="H164" s="183">
        <v>0.077607</v>
      </c>
      <c r="I164" s="225">
        <v>0.401716</v>
      </c>
      <c r="J164" s="158">
        <v>7.442867</v>
      </c>
      <c r="K164" s="183">
        <v>0.956425</v>
      </c>
      <c r="L164" s="182">
        <v>6.105242</v>
      </c>
      <c r="M164" s="158">
        <v>1.450736</v>
      </c>
      <c r="N164" s="183">
        <v>0.108725</v>
      </c>
      <c r="O164" s="225">
        <v>0.697998</v>
      </c>
      <c r="P164" s="158">
        <v>7.473057</v>
      </c>
      <c r="Q164" s="183">
        <v>0.613367</v>
      </c>
      <c r="R164" s="182">
        <v>6.054088</v>
      </c>
      <c r="S164" s="158">
        <v>1.188625</v>
      </c>
      <c r="T164" s="183">
        <v>0.067409</v>
      </c>
      <c r="U164" s="225">
        <v>0.346608</v>
      </c>
      <c r="V164" s="158">
        <v>7.199362</v>
      </c>
      <c r="W164" s="183">
        <v>0.626001</v>
      </c>
      <c r="X164" s="182">
        <v>6.25727</v>
      </c>
      <c r="Y164" s="158">
        <v>1.361506</v>
      </c>
      <c r="Z164" s="183">
        <v>0.063959</v>
      </c>
      <c r="AA164" s="225">
        <v>0.373245</v>
      </c>
    </row>
    <row r="165" spans="2:27" s="185" customFormat="1" ht="15.75" customHeight="1">
      <c r="B165" s="750"/>
      <c r="C165" s="200" t="s">
        <v>426</v>
      </c>
      <c r="D165" s="158">
        <v>0.000494</v>
      </c>
      <c r="E165" s="183">
        <v>0.000213</v>
      </c>
      <c r="F165" s="182">
        <v>0.000494</v>
      </c>
      <c r="G165" s="158">
        <v>0.001864</v>
      </c>
      <c r="H165" s="183">
        <v>0.001091</v>
      </c>
      <c r="I165" s="225">
        <v>0.00038</v>
      </c>
      <c r="J165" s="158">
        <v>0.000458</v>
      </c>
      <c r="K165" s="183">
        <v>0.000196</v>
      </c>
      <c r="L165" s="182">
        <v>0.000458</v>
      </c>
      <c r="M165" s="158">
        <v>0.001641</v>
      </c>
      <c r="N165" s="183">
        <v>0.000922</v>
      </c>
      <c r="O165" s="225">
        <v>0.000338</v>
      </c>
      <c r="P165" s="158">
        <v>0.000469</v>
      </c>
      <c r="Q165" s="183">
        <v>0.000257</v>
      </c>
      <c r="R165" s="182">
        <v>0.000469</v>
      </c>
      <c r="S165" s="158">
        <v>0.001884</v>
      </c>
      <c r="T165" s="183">
        <v>0.001303</v>
      </c>
      <c r="U165" s="225">
        <v>0.000379</v>
      </c>
      <c r="V165" s="158">
        <v>0.000423</v>
      </c>
      <c r="W165" s="183">
        <v>0.000272</v>
      </c>
      <c r="X165" s="182">
        <v>0.000423</v>
      </c>
      <c r="Y165" s="158">
        <v>0.001169</v>
      </c>
      <c r="Z165" s="183">
        <v>0.000753</v>
      </c>
      <c r="AA165" s="225">
        <v>0.000381</v>
      </c>
    </row>
    <row r="166" spans="2:27" s="185" customFormat="1" ht="15.75" customHeight="1">
      <c r="B166" s="750"/>
      <c r="C166" s="201" t="s">
        <v>427</v>
      </c>
      <c r="D166" s="158">
        <v>5.383915</v>
      </c>
      <c r="E166" s="183">
        <v>0.72518</v>
      </c>
      <c r="F166" s="182">
        <v>4.862523</v>
      </c>
      <c r="G166" s="158">
        <v>1.058767</v>
      </c>
      <c r="H166" s="183">
        <v>0.076516</v>
      </c>
      <c r="I166" s="225">
        <v>0.401336</v>
      </c>
      <c r="J166" s="158">
        <v>7.442409</v>
      </c>
      <c r="K166" s="183">
        <v>0.956229</v>
      </c>
      <c r="L166" s="182">
        <v>6.104784</v>
      </c>
      <c r="M166" s="158">
        <v>1.449095</v>
      </c>
      <c r="N166" s="183">
        <v>0.107803</v>
      </c>
      <c r="O166" s="225">
        <v>0.69766</v>
      </c>
      <c r="P166" s="158">
        <v>7.472588</v>
      </c>
      <c r="Q166" s="183">
        <v>0.61311</v>
      </c>
      <c r="R166" s="182">
        <v>6.053619</v>
      </c>
      <c r="S166" s="158">
        <v>1.186741</v>
      </c>
      <c r="T166" s="183">
        <v>0.066106</v>
      </c>
      <c r="U166" s="225">
        <v>0.346229</v>
      </c>
      <c r="V166" s="158">
        <v>7.198939</v>
      </c>
      <c r="W166" s="183">
        <v>0.625729</v>
      </c>
      <c r="X166" s="182">
        <v>6.256847</v>
      </c>
      <c r="Y166" s="158">
        <v>1.360337</v>
      </c>
      <c r="Z166" s="183">
        <v>0.063206</v>
      </c>
      <c r="AA166" s="225">
        <v>0.372864</v>
      </c>
    </row>
    <row r="167" spans="2:27" s="185" customFormat="1" ht="15.75" customHeight="1">
      <c r="B167" s="750"/>
      <c r="C167" s="195" t="s">
        <v>405</v>
      </c>
      <c r="D167" s="158">
        <v>0</v>
      </c>
      <c r="E167" s="183">
        <v>0</v>
      </c>
      <c r="F167" s="182">
        <v>0</v>
      </c>
      <c r="G167" s="158">
        <v>0</v>
      </c>
      <c r="H167" s="183">
        <v>0</v>
      </c>
      <c r="I167" s="225">
        <v>0</v>
      </c>
      <c r="J167" s="158">
        <v>0</v>
      </c>
      <c r="K167" s="183">
        <v>0</v>
      </c>
      <c r="L167" s="182">
        <v>0</v>
      </c>
      <c r="M167" s="158">
        <v>0</v>
      </c>
      <c r="N167" s="183">
        <v>0</v>
      </c>
      <c r="O167" s="225">
        <v>0</v>
      </c>
      <c r="P167" s="158">
        <v>0</v>
      </c>
      <c r="Q167" s="183">
        <v>0</v>
      </c>
      <c r="R167" s="182">
        <v>0</v>
      </c>
      <c r="S167" s="158">
        <v>0</v>
      </c>
      <c r="T167" s="183">
        <v>0</v>
      </c>
      <c r="U167" s="225">
        <v>0</v>
      </c>
      <c r="V167" s="158">
        <v>0</v>
      </c>
      <c r="W167" s="183">
        <v>0</v>
      </c>
      <c r="X167" s="182">
        <v>0</v>
      </c>
      <c r="Y167" s="158">
        <v>0</v>
      </c>
      <c r="Z167" s="183">
        <v>0</v>
      </c>
      <c r="AA167" s="225">
        <v>0</v>
      </c>
    </row>
    <row r="168" spans="2:27" s="226" customFormat="1" ht="15.75" customHeight="1" hidden="1">
      <c r="B168" s="750"/>
      <c r="C168" s="203"/>
      <c r="D168" s="158"/>
      <c r="E168" s="183"/>
      <c r="F168" s="182"/>
      <c r="G168" s="158"/>
      <c r="H168" s="183"/>
      <c r="I168" s="224"/>
      <c r="J168" s="158"/>
      <c r="K168" s="183"/>
      <c r="L168" s="182"/>
      <c r="M168" s="158"/>
      <c r="N168" s="183"/>
      <c r="O168" s="225"/>
      <c r="P168" s="158"/>
      <c r="Q168" s="183"/>
      <c r="R168" s="182"/>
      <c r="S168" s="158"/>
      <c r="T168" s="183"/>
      <c r="U168" s="225"/>
      <c r="V168" s="158"/>
      <c r="W168" s="183"/>
      <c r="X168" s="182"/>
      <c r="Y168" s="158"/>
      <c r="Z168" s="183"/>
      <c r="AA168" s="225"/>
    </row>
    <row r="169" spans="2:27" s="185" customFormat="1" ht="15.75" customHeight="1">
      <c r="B169" s="750"/>
      <c r="C169" s="207" t="s">
        <v>429</v>
      </c>
      <c r="D169" s="227"/>
      <c r="E169" s="228"/>
      <c r="F169" s="229"/>
      <c r="G169" s="227"/>
      <c r="H169" s="230"/>
      <c r="I169" s="211"/>
      <c r="J169" s="227"/>
      <c r="K169" s="228"/>
      <c r="L169" s="229"/>
      <c r="M169" s="227"/>
      <c r="N169" s="228"/>
      <c r="O169" s="214"/>
      <c r="P169" s="227"/>
      <c r="Q169" s="228"/>
      <c r="R169" s="229"/>
      <c r="S169" s="227"/>
      <c r="T169" s="228"/>
      <c r="U169" s="214"/>
      <c r="V169" s="227"/>
      <c r="W169" s="228"/>
      <c r="X169" s="229"/>
      <c r="Y169" s="227"/>
      <c r="Z169" s="228"/>
      <c r="AA169" s="214"/>
    </row>
    <row r="170" spans="2:27" s="185" customFormat="1" ht="19.5" customHeight="1" thickBot="1">
      <c r="B170" s="751"/>
      <c r="C170" s="215" t="s">
        <v>433</v>
      </c>
      <c r="D170" s="238"/>
      <c r="E170" s="239"/>
      <c r="F170" s="240"/>
      <c r="G170" s="238"/>
      <c r="H170" s="217"/>
      <c r="I170" s="220"/>
      <c r="J170" s="220"/>
      <c r="K170" s="231"/>
      <c r="L170" s="232"/>
      <c r="M170" s="220"/>
      <c r="N170" s="231"/>
      <c r="O170" s="221"/>
      <c r="P170" s="220"/>
      <c r="Q170" s="231"/>
      <c r="R170" s="232"/>
      <c r="S170" s="220"/>
      <c r="T170" s="231"/>
      <c r="U170" s="221"/>
      <c r="V170" s="220"/>
      <c r="W170" s="231"/>
      <c r="X170" s="232"/>
      <c r="Y170" s="220"/>
      <c r="Z170" s="231"/>
      <c r="AA170" s="221"/>
    </row>
    <row r="171" spans="2:27" s="235" customFormat="1" ht="14.25">
      <c r="B171" s="233"/>
      <c r="C171" s="222"/>
      <c r="D171" s="233" t="s">
        <v>408</v>
      </c>
      <c r="E171" s="222"/>
      <c r="F171" s="222"/>
      <c r="G171" s="222"/>
      <c r="H171" s="222"/>
      <c r="I171" s="234"/>
      <c r="J171" s="222"/>
      <c r="K171" s="222"/>
      <c r="L171" s="222"/>
      <c r="M171" s="222"/>
      <c r="N171" s="222"/>
      <c r="O171" s="222"/>
      <c r="P171" s="233"/>
      <c r="Q171" s="222"/>
      <c r="R171" s="222"/>
      <c r="S171" s="222"/>
      <c r="T171" s="222"/>
      <c r="U171" s="222"/>
      <c r="V171" s="222"/>
      <c r="W171" s="222"/>
      <c r="X171" s="222"/>
      <c r="Y171" s="222"/>
      <c r="Z171" s="222"/>
      <c r="AA171" s="222"/>
    </row>
    <row r="172" spans="2:27" s="185" customFormat="1" ht="22.5">
      <c r="B172" s="236"/>
      <c r="D172" s="186"/>
      <c r="E172" s="186"/>
      <c r="F172" s="186"/>
      <c r="G172" s="186"/>
      <c r="H172" s="186"/>
      <c r="I172" s="237"/>
      <c r="J172" s="186"/>
      <c r="K172" s="186"/>
      <c r="L172" s="186"/>
      <c r="M172" s="186"/>
      <c r="N172" s="186"/>
      <c r="O172" s="186"/>
      <c r="P172" s="186"/>
      <c r="Q172" s="186"/>
      <c r="R172" s="186"/>
      <c r="S172" s="186"/>
      <c r="T172" s="186"/>
      <c r="U172" s="186"/>
      <c r="V172" s="186"/>
      <c r="W172" s="186"/>
      <c r="X172" s="186"/>
      <c r="Y172" s="186"/>
      <c r="Z172" s="186"/>
      <c r="AA172" s="186"/>
    </row>
    <row r="173" spans="2:27" s="185" customFormat="1" ht="23.25" thickBot="1">
      <c r="B173" s="236"/>
      <c r="D173" s="186"/>
      <c r="E173" s="186"/>
      <c r="F173" s="186"/>
      <c r="G173" s="186"/>
      <c r="H173" s="186"/>
      <c r="I173" s="237"/>
      <c r="J173" s="186"/>
      <c r="K173" s="186"/>
      <c r="L173" s="186"/>
      <c r="M173" s="186"/>
      <c r="N173" s="186"/>
      <c r="O173" s="186"/>
      <c r="P173" s="186"/>
      <c r="Q173" s="186"/>
      <c r="R173" s="186"/>
      <c r="S173" s="186"/>
      <c r="T173" s="186"/>
      <c r="U173" s="186"/>
      <c r="V173" s="186"/>
      <c r="W173" s="186"/>
      <c r="X173" s="186"/>
      <c r="Y173" s="186"/>
      <c r="Z173" s="186"/>
      <c r="AA173" s="186"/>
    </row>
    <row r="174" spans="2:27" s="185" customFormat="1" ht="32.25" customHeight="1" thickBot="1">
      <c r="B174" s="145"/>
      <c r="C174" s="148"/>
      <c r="D174" s="752" t="s">
        <v>415</v>
      </c>
      <c r="E174" s="753"/>
      <c r="F174" s="753"/>
      <c r="G174" s="753"/>
      <c r="H174" s="753"/>
      <c r="I174" s="753"/>
      <c r="J174" s="753"/>
      <c r="K174" s="753"/>
      <c r="L174" s="753"/>
      <c r="M174" s="753"/>
      <c r="N174" s="753"/>
      <c r="O174" s="753"/>
      <c r="P174" s="739"/>
      <c r="Q174" s="739"/>
      <c r="R174" s="739"/>
      <c r="S174" s="739"/>
      <c r="T174" s="739"/>
      <c r="U174" s="739"/>
      <c r="V174" s="739"/>
      <c r="W174" s="739"/>
      <c r="X174" s="739"/>
      <c r="Y174" s="739"/>
      <c r="Z174" s="739"/>
      <c r="AA174" s="740"/>
    </row>
    <row r="175" spans="2:27" s="185" customFormat="1" ht="32.25" customHeight="1" thickBot="1">
      <c r="B175" s="145"/>
      <c r="C175" s="148"/>
      <c r="D175" s="738" t="s">
        <v>11</v>
      </c>
      <c r="E175" s="739"/>
      <c r="F175" s="739"/>
      <c r="G175" s="739"/>
      <c r="H175" s="739"/>
      <c r="I175" s="740"/>
      <c r="J175" s="738" t="s">
        <v>12</v>
      </c>
      <c r="K175" s="739"/>
      <c r="L175" s="739"/>
      <c r="M175" s="739"/>
      <c r="N175" s="739"/>
      <c r="O175" s="740"/>
      <c r="P175" s="738" t="s">
        <v>13</v>
      </c>
      <c r="Q175" s="739"/>
      <c r="R175" s="739"/>
      <c r="S175" s="739"/>
      <c r="T175" s="739"/>
      <c r="U175" s="740"/>
      <c r="V175" s="738" t="s">
        <v>14</v>
      </c>
      <c r="W175" s="739"/>
      <c r="X175" s="739"/>
      <c r="Y175" s="739"/>
      <c r="Z175" s="739"/>
      <c r="AA175" s="740"/>
    </row>
    <row r="176" spans="2:27" s="185" customFormat="1" ht="51" customHeight="1">
      <c r="B176" s="149"/>
      <c r="C176" s="148"/>
      <c r="D176" s="741" t="s">
        <v>385</v>
      </c>
      <c r="E176" s="762"/>
      <c r="F176" s="763" t="s">
        <v>386</v>
      </c>
      <c r="G176" s="765" t="s">
        <v>387</v>
      </c>
      <c r="H176" s="766"/>
      <c r="I176" s="767" t="s">
        <v>388</v>
      </c>
      <c r="J176" s="741" t="s">
        <v>385</v>
      </c>
      <c r="K176" s="762"/>
      <c r="L176" s="763" t="s">
        <v>386</v>
      </c>
      <c r="M176" s="765" t="s">
        <v>387</v>
      </c>
      <c r="N176" s="766"/>
      <c r="O176" s="767" t="s">
        <v>388</v>
      </c>
      <c r="P176" s="741" t="s">
        <v>385</v>
      </c>
      <c r="Q176" s="762"/>
      <c r="R176" s="763" t="s">
        <v>386</v>
      </c>
      <c r="S176" s="765" t="s">
        <v>387</v>
      </c>
      <c r="T176" s="766"/>
      <c r="U176" s="767" t="s">
        <v>388</v>
      </c>
      <c r="V176" s="741" t="s">
        <v>385</v>
      </c>
      <c r="W176" s="762"/>
      <c r="X176" s="763" t="s">
        <v>386</v>
      </c>
      <c r="Y176" s="765" t="s">
        <v>387</v>
      </c>
      <c r="Z176" s="766"/>
      <c r="AA176" s="767" t="s">
        <v>388</v>
      </c>
    </row>
    <row r="177" spans="2:27" s="185" customFormat="1" ht="33" customHeight="1" thickBot="1">
      <c r="B177" s="223">
        <v>7</v>
      </c>
      <c r="C177" s="190" t="s">
        <v>10</v>
      </c>
      <c r="D177" s="191"/>
      <c r="E177" s="192" t="s">
        <v>416</v>
      </c>
      <c r="F177" s="764"/>
      <c r="G177" s="191"/>
      <c r="H177" s="192" t="s">
        <v>416</v>
      </c>
      <c r="I177" s="768"/>
      <c r="J177" s="191"/>
      <c r="K177" s="192" t="s">
        <v>416</v>
      </c>
      <c r="L177" s="764"/>
      <c r="M177" s="191"/>
      <c r="N177" s="192" t="s">
        <v>416</v>
      </c>
      <c r="O177" s="768"/>
      <c r="P177" s="191"/>
      <c r="Q177" s="192" t="s">
        <v>416</v>
      </c>
      <c r="R177" s="764"/>
      <c r="S177" s="191"/>
      <c r="T177" s="192" t="s">
        <v>416</v>
      </c>
      <c r="U177" s="768"/>
      <c r="V177" s="191"/>
      <c r="W177" s="192" t="s">
        <v>416</v>
      </c>
      <c r="X177" s="764"/>
      <c r="Y177" s="191"/>
      <c r="Z177" s="192" t="s">
        <v>416</v>
      </c>
      <c r="AA177" s="768"/>
    </row>
    <row r="178" spans="2:27" s="185" customFormat="1" ht="15.75" customHeight="1">
      <c r="B178" s="749" t="s">
        <v>554</v>
      </c>
      <c r="C178" s="193" t="s">
        <v>417</v>
      </c>
      <c r="D178" s="158">
        <v>0</v>
      </c>
      <c r="E178" s="183">
        <v>0</v>
      </c>
      <c r="F178" s="310">
        <v>0</v>
      </c>
      <c r="G178" s="297">
        <v>0</v>
      </c>
      <c r="H178" s="314">
        <v>0</v>
      </c>
      <c r="I178" s="315">
        <v>0</v>
      </c>
      <c r="J178" s="158">
        <v>0</v>
      </c>
      <c r="K178" s="183">
        <v>0</v>
      </c>
      <c r="L178" s="310">
        <v>0</v>
      </c>
      <c r="M178" s="297">
        <v>0</v>
      </c>
      <c r="N178" s="314">
        <v>0</v>
      </c>
      <c r="O178" s="315">
        <v>0</v>
      </c>
      <c r="P178" s="158">
        <v>0</v>
      </c>
      <c r="Q178" s="183">
        <v>0</v>
      </c>
      <c r="R178" s="310">
        <v>0</v>
      </c>
      <c r="S178" s="297">
        <v>0</v>
      </c>
      <c r="T178" s="314">
        <v>0</v>
      </c>
      <c r="U178" s="315">
        <v>0</v>
      </c>
      <c r="V178" s="158">
        <v>0</v>
      </c>
      <c r="W178" s="183">
        <v>0</v>
      </c>
      <c r="X178" s="310">
        <v>0</v>
      </c>
      <c r="Y178" s="297">
        <v>0</v>
      </c>
      <c r="Z178" s="314">
        <v>0</v>
      </c>
      <c r="AA178" s="315">
        <v>0</v>
      </c>
    </row>
    <row r="179" spans="2:27" s="185" customFormat="1" ht="15.75" customHeight="1">
      <c r="B179" s="750"/>
      <c r="C179" s="194" t="s">
        <v>395</v>
      </c>
      <c r="D179" s="158">
        <v>1487.016816</v>
      </c>
      <c r="E179" s="183">
        <v>0</v>
      </c>
      <c r="F179" s="182">
        <v>644.323291</v>
      </c>
      <c r="G179" s="158">
        <v>225.944854</v>
      </c>
      <c r="H179" s="183">
        <v>0</v>
      </c>
      <c r="I179" s="225">
        <v>2.684605</v>
      </c>
      <c r="J179" s="158">
        <v>1566.621735</v>
      </c>
      <c r="K179" s="183">
        <v>0</v>
      </c>
      <c r="L179" s="182">
        <v>559.507359</v>
      </c>
      <c r="M179" s="158">
        <v>207.660625</v>
      </c>
      <c r="N179" s="183">
        <v>0</v>
      </c>
      <c r="O179" s="225">
        <v>3.88015</v>
      </c>
      <c r="P179" s="158">
        <v>2411.266184</v>
      </c>
      <c r="Q179" s="183">
        <v>0</v>
      </c>
      <c r="R179" s="182">
        <v>1085.957547</v>
      </c>
      <c r="S179" s="158">
        <v>382.478533</v>
      </c>
      <c r="T179" s="183">
        <v>0</v>
      </c>
      <c r="U179" s="225">
        <v>3.344228</v>
      </c>
      <c r="V179" s="158">
        <v>2325.321794</v>
      </c>
      <c r="W179" s="183">
        <v>0</v>
      </c>
      <c r="X179" s="182">
        <v>1039.907479</v>
      </c>
      <c r="Y179" s="158">
        <v>320.832626</v>
      </c>
      <c r="Z179" s="183">
        <v>0</v>
      </c>
      <c r="AA179" s="225">
        <v>1.907659</v>
      </c>
    </row>
    <row r="180" spans="2:27" s="185" customFormat="1" ht="15.75" customHeight="1">
      <c r="B180" s="750"/>
      <c r="C180" s="195" t="s">
        <v>418</v>
      </c>
      <c r="D180" s="197">
        <v>7448.270586</v>
      </c>
      <c r="E180" s="204">
        <v>102.737901</v>
      </c>
      <c r="F180" s="316">
        <v>4261.572063</v>
      </c>
      <c r="G180" s="197">
        <v>1698.54904</v>
      </c>
      <c r="H180" s="204">
        <v>24.284094</v>
      </c>
      <c r="I180" s="206">
        <v>69.098701</v>
      </c>
      <c r="J180" s="197">
        <v>5572.961808</v>
      </c>
      <c r="K180" s="204">
        <v>102.552348</v>
      </c>
      <c r="L180" s="316">
        <v>2428.425385</v>
      </c>
      <c r="M180" s="197">
        <v>1226.677883</v>
      </c>
      <c r="N180" s="204">
        <v>24.25377</v>
      </c>
      <c r="O180" s="206">
        <v>69.584694</v>
      </c>
      <c r="P180" s="197">
        <v>5614.76482</v>
      </c>
      <c r="Q180" s="204">
        <v>102.436066</v>
      </c>
      <c r="R180" s="316">
        <v>2436.896563</v>
      </c>
      <c r="S180" s="197">
        <v>1250.675045</v>
      </c>
      <c r="T180" s="204">
        <v>24.205266</v>
      </c>
      <c r="U180" s="206">
        <v>71.08634</v>
      </c>
      <c r="V180" s="197">
        <v>5644.253831</v>
      </c>
      <c r="W180" s="204">
        <v>101.701201</v>
      </c>
      <c r="X180" s="316">
        <v>2452.027831</v>
      </c>
      <c r="Y180" s="197">
        <v>1229.251238</v>
      </c>
      <c r="Z180" s="204">
        <v>24.153757</v>
      </c>
      <c r="AA180" s="206">
        <v>70.476022</v>
      </c>
    </row>
    <row r="181" spans="2:27" s="185" customFormat="1" ht="15.75" customHeight="1">
      <c r="B181" s="750"/>
      <c r="C181" s="196" t="s">
        <v>419</v>
      </c>
      <c r="D181" s="197">
        <v>54.369911</v>
      </c>
      <c r="E181" s="204">
        <v>44.269911</v>
      </c>
      <c r="F181" s="316">
        <v>48.748068</v>
      </c>
      <c r="G181" s="197">
        <v>14.737226</v>
      </c>
      <c r="H181" s="204">
        <v>10.624779</v>
      </c>
      <c r="I181" s="206">
        <v>21.439269</v>
      </c>
      <c r="J181" s="197">
        <v>51.785094</v>
      </c>
      <c r="K181" s="204">
        <v>44.185094</v>
      </c>
      <c r="L181" s="316">
        <v>47.278018</v>
      </c>
      <c r="M181" s="197">
        <v>13.185538</v>
      </c>
      <c r="N181" s="204">
        <v>10.604422</v>
      </c>
      <c r="O181" s="206">
        <v>21.712619</v>
      </c>
      <c r="P181" s="197">
        <v>51.594321</v>
      </c>
      <c r="Q181" s="204">
        <v>43.994321</v>
      </c>
      <c r="R181" s="316">
        <v>46.460665</v>
      </c>
      <c r="S181" s="197">
        <v>12.59952</v>
      </c>
      <c r="T181" s="204">
        <v>10.558637</v>
      </c>
      <c r="U181" s="206">
        <v>21.562534</v>
      </c>
      <c r="V181" s="197">
        <v>51.446568</v>
      </c>
      <c r="W181" s="204">
        <v>43.846568</v>
      </c>
      <c r="X181" s="316">
        <v>46.586371</v>
      </c>
      <c r="Y181" s="197">
        <v>12.799833</v>
      </c>
      <c r="Z181" s="204">
        <v>10.523176</v>
      </c>
      <c r="AA181" s="206">
        <v>21.32876</v>
      </c>
    </row>
    <row r="182" spans="2:27" s="185" customFormat="1" ht="15.75" customHeight="1">
      <c r="B182" s="750"/>
      <c r="C182" s="196" t="s">
        <v>420</v>
      </c>
      <c r="D182" s="197">
        <v>28.042386</v>
      </c>
      <c r="E182" s="204">
        <v>2.933664</v>
      </c>
      <c r="F182" s="316">
        <v>21.014962</v>
      </c>
      <c r="G182" s="197">
        <v>17.782867</v>
      </c>
      <c r="H182" s="204">
        <v>0.704079</v>
      </c>
      <c r="I182" s="206">
        <v>0.831697</v>
      </c>
      <c r="J182" s="197">
        <v>27.627972</v>
      </c>
      <c r="K182" s="204">
        <v>2.933664</v>
      </c>
      <c r="L182" s="316">
        <v>19.84804</v>
      </c>
      <c r="M182" s="197">
        <v>17.313254</v>
      </c>
      <c r="N182" s="204">
        <v>0.704079</v>
      </c>
      <c r="O182" s="206">
        <v>1.463823</v>
      </c>
      <c r="P182" s="197">
        <v>25.35315</v>
      </c>
      <c r="Q182" s="204">
        <v>2.933664</v>
      </c>
      <c r="R182" s="316">
        <v>19.720882</v>
      </c>
      <c r="S182" s="197">
        <v>18.50635</v>
      </c>
      <c r="T182" s="204">
        <v>0.704079</v>
      </c>
      <c r="U182" s="206">
        <v>1.452326</v>
      </c>
      <c r="V182" s="197">
        <v>27.923851</v>
      </c>
      <c r="W182" s="204">
        <v>2.933722</v>
      </c>
      <c r="X182" s="316">
        <v>19.60677</v>
      </c>
      <c r="Y182" s="197">
        <v>17.634736</v>
      </c>
      <c r="Z182" s="204">
        <v>0.704093</v>
      </c>
      <c r="AA182" s="206">
        <v>1.44821</v>
      </c>
    </row>
    <row r="183" spans="2:27" s="185" customFormat="1" ht="15.75" customHeight="1">
      <c r="B183" s="750"/>
      <c r="C183" s="195" t="s">
        <v>398</v>
      </c>
      <c r="D183" s="197">
        <v>21.643375</v>
      </c>
      <c r="E183" s="204">
        <v>1.922907</v>
      </c>
      <c r="F183" s="316">
        <v>21.356068</v>
      </c>
      <c r="G183" s="197">
        <v>5.310113</v>
      </c>
      <c r="H183" s="204">
        <v>0.282617</v>
      </c>
      <c r="I183" s="206">
        <v>0.997187</v>
      </c>
      <c r="J183" s="197">
        <v>22.717315</v>
      </c>
      <c r="K183" s="204">
        <v>1.701556</v>
      </c>
      <c r="L183" s="316">
        <v>22.453271</v>
      </c>
      <c r="M183" s="197">
        <v>6.035761</v>
      </c>
      <c r="N183" s="204">
        <v>0.244984</v>
      </c>
      <c r="O183" s="206">
        <v>0.997231</v>
      </c>
      <c r="P183" s="197">
        <v>27.208902</v>
      </c>
      <c r="Q183" s="204">
        <v>1.64292</v>
      </c>
      <c r="R183" s="316">
        <v>26.957465</v>
      </c>
      <c r="S183" s="197">
        <v>6.939119</v>
      </c>
      <c r="T183" s="204">
        <v>0.240555</v>
      </c>
      <c r="U183" s="206">
        <v>0.975291</v>
      </c>
      <c r="V183" s="197">
        <v>27.91997</v>
      </c>
      <c r="W183" s="204">
        <v>1.544606</v>
      </c>
      <c r="X183" s="316">
        <v>27.541812</v>
      </c>
      <c r="Y183" s="197">
        <v>6.679869</v>
      </c>
      <c r="Z183" s="204">
        <v>0.233964</v>
      </c>
      <c r="AA183" s="206">
        <v>0.958125</v>
      </c>
    </row>
    <row r="184" spans="2:27" s="185" customFormat="1" ht="15.75" customHeight="1">
      <c r="B184" s="750"/>
      <c r="C184" s="199" t="s">
        <v>421</v>
      </c>
      <c r="D184" s="197">
        <v>19.245511</v>
      </c>
      <c r="E184" s="204">
        <v>0.893927</v>
      </c>
      <c r="F184" s="316">
        <v>19.225209</v>
      </c>
      <c r="G184" s="197">
        <v>4.785862</v>
      </c>
      <c r="H184" s="204">
        <v>0.238395</v>
      </c>
      <c r="I184" s="206">
        <v>0.481567</v>
      </c>
      <c r="J184" s="197">
        <v>20.210179</v>
      </c>
      <c r="K184" s="204">
        <v>0.675822</v>
      </c>
      <c r="L184" s="316">
        <v>20.189878</v>
      </c>
      <c r="M184" s="197">
        <v>5.552919</v>
      </c>
      <c r="N184" s="204">
        <v>0.155353</v>
      </c>
      <c r="O184" s="206">
        <v>0.461695</v>
      </c>
      <c r="P184" s="197">
        <v>24.977352</v>
      </c>
      <c r="Q184" s="204">
        <v>0.675065</v>
      </c>
      <c r="R184" s="316">
        <v>24.957051</v>
      </c>
      <c r="S184" s="197">
        <v>6.484134</v>
      </c>
      <c r="T184" s="204">
        <v>0.156186</v>
      </c>
      <c r="U184" s="206">
        <v>0.488385</v>
      </c>
      <c r="V184" s="197">
        <v>25.488049</v>
      </c>
      <c r="W184" s="204">
        <v>0.677163</v>
      </c>
      <c r="X184" s="316">
        <v>25.473926</v>
      </c>
      <c r="Y184" s="197">
        <v>6.242598</v>
      </c>
      <c r="Z184" s="204">
        <v>0.154222</v>
      </c>
      <c r="AA184" s="206">
        <v>0.44767</v>
      </c>
    </row>
    <row r="185" spans="2:27" s="185" customFormat="1" ht="15.75" customHeight="1">
      <c r="B185" s="750"/>
      <c r="C185" s="200" t="s">
        <v>422</v>
      </c>
      <c r="D185" s="197">
        <v>0</v>
      </c>
      <c r="E185" s="204">
        <v>0</v>
      </c>
      <c r="F185" s="316">
        <v>0</v>
      </c>
      <c r="G185" s="197">
        <v>0</v>
      </c>
      <c r="H185" s="204">
        <v>0</v>
      </c>
      <c r="I185" s="206">
        <v>0</v>
      </c>
      <c r="J185" s="197">
        <v>0</v>
      </c>
      <c r="K185" s="204">
        <v>0</v>
      </c>
      <c r="L185" s="316">
        <v>0</v>
      </c>
      <c r="M185" s="197">
        <v>0</v>
      </c>
      <c r="N185" s="204">
        <v>0</v>
      </c>
      <c r="O185" s="206">
        <v>0</v>
      </c>
      <c r="P185" s="197">
        <v>0</v>
      </c>
      <c r="Q185" s="204">
        <v>0</v>
      </c>
      <c r="R185" s="316">
        <v>0</v>
      </c>
      <c r="S185" s="197">
        <v>0</v>
      </c>
      <c r="T185" s="204">
        <v>0</v>
      </c>
      <c r="U185" s="206">
        <v>0</v>
      </c>
      <c r="V185" s="197">
        <v>0</v>
      </c>
      <c r="W185" s="204">
        <v>0</v>
      </c>
      <c r="X185" s="316">
        <v>0</v>
      </c>
      <c r="Y185" s="197">
        <v>0</v>
      </c>
      <c r="Z185" s="204">
        <v>0</v>
      </c>
      <c r="AA185" s="206">
        <v>0</v>
      </c>
    </row>
    <row r="186" spans="2:27" s="185" customFormat="1" ht="15.75" customHeight="1">
      <c r="B186" s="750"/>
      <c r="C186" s="200" t="s">
        <v>423</v>
      </c>
      <c r="D186" s="158">
        <v>19.245511</v>
      </c>
      <c r="E186" s="183">
        <v>0.893927</v>
      </c>
      <c r="F186" s="182">
        <v>19.225209</v>
      </c>
      <c r="G186" s="158">
        <v>4.785862</v>
      </c>
      <c r="H186" s="183">
        <v>0.238395</v>
      </c>
      <c r="I186" s="225">
        <v>0.481567</v>
      </c>
      <c r="J186" s="158">
        <v>20.210179</v>
      </c>
      <c r="K186" s="183">
        <v>0.675822</v>
      </c>
      <c r="L186" s="182">
        <v>20.189878</v>
      </c>
      <c r="M186" s="158">
        <v>5.552919</v>
      </c>
      <c r="N186" s="183">
        <v>0.155353</v>
      </c>
      <c r="O186" s="225">
        <v>0.461695</v>
      </c>
      <c r="P186" s="158">
        <v>24.977352</v>
      </c>
      <c r="Q186" s="183">
        <v>0.675065</v>
      </c>
      <c r="R186" s="182">
        <v>24.957051</v>
      </c>
      <c r="S186" s="158">
        <v>6.484134</v>
      </c>
      <c r="T186" s="183">
        <v>0.156186</v>
      </c>
      <c r="U186" s="225">
        <v>0.488385</v>
      </c>
      <c r="V186" s="158">
        <v>25.488049</v>
      </c>
      <c r="W186" s="183">
        <v>0.677163</v>
      </c>
      <c r="X186" s="182">
        <v>25.473926</v>
      </c>
      <c r="Y186" s="158">
        <v>6.242598</v>
      </c>
      <c r="Z186" s="183">
        <v>0.154222</v>
      </c>
      <c r="AA186" s="225">
        <v>0.44767</v>
      </c>
    </row>
    <row r="187" spans="2:27" s="185" customFormat="1" ht="15.75" customHeight="1">
      <c r="B187" s="750"/>
      <c r="C187" s="199" t="s">
        <v>424</v>
      </c>
      <c r="D187" s="158">
        <v>0</v>
      </c>
      <c r="E187" s="183">
        <v>0</v>
      </c>
      <c r="F187" s="182">
        <v>0</v>
      </c>
      <c r="G187" s="158">
        <v>0</v>
      </c>
      <c r="H187" s="183">
        <v>0</v>
      </c>
      <c r="I187" s="225">
        <v>0</v>
      </c>
      <c r="J187" s="158">
        <v>0</v>
      </c>
      <c r="K187" s="183">
        <v>0</v>
      </c>
      <c r="L187" s="182">
        <v>0</v>
      </c>
      <c r="M187" s="158">
        <v>0</v>
      </c>
      <c r="N187" s="183">
        <v>0</v>
      </c>
      <c r="O187" s="225">
        <v>0</v>
      </c>
      <c r="P187" s="158">
        <v>0</v>
      </c>
      <c r="Q187" s="183">
        <v>0</v>
      </c>
      <c r="R187" s="182">
        <v>0</v>
      </c>
      <c r="S187" s="158">
        <v>0</v>
      </c>
      <c r="T187" s="183">
        <v>0</v>
      </c>
      <c r="U187" s="225">
        <v>0</v>
      </c>
      <c r="V187" s="158">
        <v>0</v>
      </c>
      <c r="W187" s="183">
        <v>0</v>
      </c>
      <c r="X187" s="182">
        <v>0</v>
      </c>
      <c r="Y187" s="158">
        <v>0</v>
      </c>
      <c r="Z187" s="183">
        <v>0</v>
      </c>
      <c r="AA187" s="225">
        <v>0</v>
      </c>
    </row>
    <row r="188" spans="2:27" s="185" customFormat="1" ht="15.75" customHeight="1">
      <c r="B188" s="750"/>
      <c r="C188" s="199" t="s">
        <v>425</v>
      </c>
      <c r="D188" s="158">
        <v>2.397864</v>
      </c>
      <c r="E188" s="183">
        <v>1.02898</v>
      </c>
      <c r="F188" s="182">
        <v>2.130859</v>
      </c>
      <c r="G188" s="158">
        <v>0.524251</v>
      </c>
      <c r="H188" s="183">
        <v>0.044222</v>
      </c>
      <c r="I188" s="225">
        <v>0.51562</v>
      </c>
      <c r="J188" s="158">
        <v>2.507136</v>
      </c>
      <c r="K188" s="183">
        <v>1.025734</v>
      </c>
      <c r="L188" s="182">
        <v>2.263393</v>
      </c>
      <c r="M188" s="158">
        <v>0.482842</v>
      </c>
      <c r="N188" s="183">
        <v>0.089631</v>
      </c>
      <c r="O188" s="225">
        <v>0.535536</v>
      </c>
      <c r="P188" s="158">
        <v>2.23155</v>
      </c>
      <c r="Q188" s="183">
        <v>0.967855</v>
      </c>
      <c r="R188" s="182">
        <v>2.000414</v>
      </c>
      <c r="S188" s="158">
        <v>0.454985</v>
      </c>
      <c r="T188" s="183">
        <v>0.084369</v>
      </c>
      <c r="U188" s="225">
        <v>0.486906</v>
      </c>
      <c r="V188" s="158">
        <v>2.431921</v>
      </c>
      <c r="W188" s="183">
        <v>0.867443</v>
      </c>
      <c r="X188" s="182">
        <v>2.067886</v>
      </c>
      <c r="Y188" s="158">
        <v>0.437271</v>
      </c>
      <c r="Z188" s="183">
        <v>0.079742</v>
      </c>
      <c r="AA188" s="225">
        <v>0.510455</v>
      </c>
    </row>
    <row r="189" spans="2:27" s="185" customFormat="1" ht="15.75" customHeight="1">
      <c r="B189" s="750"/>
      <c r="C189" s="200" t="s">
        <v>426</v>
      </c>
      <c r="D189" s="158">
        <v>0.367331</v>
      </c>
      <c r="E189" s="183">
        <v>0.367314</v>
      </c>
      <c r="F189" s="182">
        <v>0.367331</v>
      </c>
      <c r="G189" s="158">
        <v>4.7E-05</v>
      </c>
      <c r="H189" s="183">
        <v>0</v>
      </c>
      <c r="I189" s="225">
        <v>0.073488</v>
      </c>
      <c r="J189" s="158">
        <v>0.367554</v>
      </c>
      <c r="K189" s="183">
        <v>0.367522</v>
      </c>
      <c r="L189" s="182">
        <v>0.367554</v>
      </c>
      <c r="M189" s="158">
        <v>0.05154</v>
      </c>
      <c r="N189" s="183">
        <v>0.051453</v>
      </c>
      <c r="O189" s="225">
        <v>0.076363</v>
      </c>
      <c r="P189" s="158">
        <v>0.367783</v>
      </c>
      <c r="Q189" s="183">
        <v>0.367734</v>
      </c>
      <c r="R189" s="182">
        <v>0.367783</v>
      </c>
      <c r="S189" s="158">
        <v>0.051617</v>
      </c>
      <c r="T189" s="183">
        <v>0.051483</v>
      </c>
      <c r="U189" s="225">
        <v>0.076387</v>
      </c>
      <c r="V189" s="158">
        <v>0.36804</v>
      </c>
      <c r="W189" s="183">
        <v>0.368014</v>
      </c>
      <c r="X189" s="182">
        <v>0.36804</v>
      </c>
      <c r="Y189" s="158">
        <v>0.051592</v>
      </c>
      <c r="Z189" s="183">
        <v>0.051522</v>
      </c>
      <c r="AA189" s="225">
        <v>0.102325</v>
      </c>
    </row>
    <row r="190" spans="2:27" s="185" customFormat="1" ht="15.75" customHeight="1">
      <c r="B190" s="750"/>
      <c r="C190" s="201" t="s">
        <v>427</v>
      </c>
      <c r="D190" s="158">
        <v>2.030533</v>
      </c>
      <c r="E190" s="183">
        <v>0.661666</v>
      </c>
      <c r="F190" s="182">
        <v>1.763528</v>
      </c>
      <c r="G190" s="158">
        <v>0.524204</v>
      </c>
      <c r="H190" s="183">
        <v>0.044222</v>
      </c>
      <c r="I190" s="225">
        <v>0.442132</v>
      </c>
      <c r="J190" s="158">
        <v>2.139582</v>
      </c>
      <c r="K190" s="183">
        <v>0.658212</v>
      </c>
      <c r="L190" s="182">
        <v>1.895839</v>
      </c>
      <c r="M190" s="158">
        <v>0.431302</v>
      </c>
      <c r="N190" s="183">
        <v>0.038178</v>
      </c>
      <c r="O190" s="225">
        <v>0.459173</v>
      </c>
      <c r="P190" s="158">
        <v>1.863767</v>
      </c>
      <c r="Q190" s="183">
        <v>0.600121</v>
      </c>
      <c r="R190" s="182">
        <v>1.632631</v>
      </c>
      <c r="S190" s="158">
        <v>0.403368</v>
      </c>
      <c r="T190" s="183">
        <v>0.032886</v>
      </c>
      <c r="U190" s="225">
        <v>0.410519</v>
      </c>
      <c r="V190" s="158">
        <v>2.063881</v>
      </c>
      <c r="W190" s="183">
        <v>0.499429</v>
      </c>
      <c r="X190" s="182">
        <v>1.699846</v>
      </c>
      <c r="Y190" s="158">
        <v>0.385679</v>
      </c>
      <c r="Z190" s="183">
        <v>0.02822</v>
      </c>
      <c r="AA190" s="225">
        <v>0.40813</v>
      </c>
    </row>
    <row r="191" spans="2:27" s="185" customFormat="1" ht="15.75" customHeight="1">
      <c r="B191" s="750"/>
      <c r="C191" s="195" t="s">
        <v>405</v>
      </c>
      <c r="D191" s="158">
        <v>0</v>
      </c>
      <c r="E191" s="183">
        <v>0</v>
      </c>
      <c r="F191" s="182">
        <v>0</v>
      </c>
      <c r="G191" s="158">
        <v>0</v>
      </c>
      <c r="H191" s="183">
        <v>0</v>
      </c>
      <c r="I191" s="225">
        <v>0</v>
      </c>
      <c r="J191" s="158">
        <v>0</v>
      </c>
      <c r="K191" s="183">
        <v>0</v>
      </c>
      <c r="L191" s="182">
        <v>0</v>
      </c>
      <c r="M191" s="158">
        <v>0</v>
      </c>
      <c r="N191" s="183">
        <v>0</v>
      </c>
      <c r="O191" s="225">
        <v>0</v>
      </c>
      <c r="P191" s="158">
        <v>0</v>
      </c>
      <c r="Q191" s="183">
        <v>0</v>
      </c>
      <c r="R191" s="182">
        <v>0</v>
      </c>
      <c r="S191" s="158">
        <v>0</v>
      </c>
      <c r="T191" s="183">
        <v>0</v>
      </c>
      <c r="U191" s="225">
        <v>0</v>
      </c>
      <c r="V191" s="158">
        <v>0</v>
      </c>
      <c r="W191" s="183">
        <v>0</v>
      </c>
      <c r="X191" s="182">
        <v>0</v>
      </c>
      <c r="Y191" s="158">
        <v>0</v>
      </c>
      <c r="Z191" s="183">
        <v>0</v>
      </c>
      <c r="AA191" s="225">
        <v>0</v>
      </c>
    </row>
    <row r="192" spans="2:27" s="226" customFormat="1" ht="15.75" customHeight="1" hidden="1">
      <c r="B192" s="750"/>
      <c r="C192" s="203"/>
      <c r="D192" s="158"/>
      <c r="E192" s="183"/>
      <c r="F192" s="182"/>
      <c r="G192" s="158"/>
      <c r="H192" s="183"/>
      <c r="I192" s="224"/>
      <c r="J192" s="158"/>
      <c r="K192" s="183"/>
      <c r="L192" s="182"/>
      <c r="M192" s="158"/>
      <c r="N192" s="183"/>
      <c r="O192" s="225"/>
      <c r="P192" s="158"/>
      <c r="Q192" s="183"/>
      <c r="R192" s="182"/>
      <c r="S192" s="158"/>
      <c r="T192" s="183"/>
      <c r="U192" s="225"/>
      <c r="V192" s="158"/>
      <c r="W192" s="183"/>
      <c r="X192" s="182"/>
      <c r="Y192" s="158"/>
      <c r="Z192" s="183"/>
      <c r="AA192" s="225"/>
    </row>
    <row r="193" spans="2:27" s="185" customFormat="1" ht="15.75" customHeight="1">
      <c r="B193" s="750"/>
      <c r="C193" s="207" t="s">
        <v>429</v>
      </c>
      <c r="D193" s="227"/>
      <c r="E193" s="228"/>
      <c r="F193" s="229"/>
      <c r="G193" s="227"/>
      <c r="H193" s="230"/>
      <c r="I193" s="211"/>
      <c r="J193" s="227"/>
      <c r="K193" s="228"/>
      <c r="L193" s="229"/>
      <c r="M193" s="227"/>
      <c r="N193" s="228"/>
      <c r="O193" s="214"/>
      <c r="P193" s="227"/>
      <c r="Q193" s="228"/>
      <c r="R193" s="229"/>
      <c r="S193" s="227"/>
      <c r="T193" s="228"/>
      <c r="U193" s="214"/>
      <c r="V193" s="227"/>
      <c r="W193" s="228"/>
      <c r="X193" s="229"/>
      <c r="Y193" s="227"/>
      <c r="Z193" s="228"/>
      <c r="AA193" s="214"/>
    </row>
    <row r="194" spans="2:27" s="185" customFormat="1" ht="19.5" customHeight="1" thickBot="1">
      <c r="B194" s="751"/>
      <c r="C194" s="215" t="s">
        <v>433</v>
      </c>
      <c r="D194" s="238"/>
      <c r="E194" s="239"/>
      <c r="F194" s="240"/>
      <c r="G194" s="238"/>
      <c r="H194" s="217"/>
      <c r="I194" s="220"/>
      <c r="J194" s="220"/>
      <c r="K194" s="231"/>
      <c r="L194" s="232"/>
      <c r="M194" s="220"/>
      <c r="N194" s="231"/>
      <c r="O194" s="221"/>
      <c r="P194" s="220"/>
      <c r="Q194" s="231"/>
      <c r="R194" s="232"/>
      <c r="S194" s="220"/>
      <c r="T194" s="231"/>
      <c r="U194" s="221"/>
      <c r="V194" s="220"/>
      <c r="W194" s="231"/>
      <c r="X194" s="232"/>
      <c r="Y194" s="220"/>
      <c r="Z194" s="231"/>
      <c r="AA194" s="221"/>
    </row>
    <row r="195" spans="2:27" s="235" customFormat="1" ht="14.25">
      <c r="B195" s="233"/>
      <c r="C195" s="222"/>
      <c r="D195" s="233" t="s">
        <v>408</v>
      </c>
      <c r="E195" s="222"/>
      <c r="F195" s="222"/>
      <c r="G195" s="222"/>
      <c r="H195" s="222"/>
      <c r="I195" s="234"/>
      <c r="J195" s="222"/>
      <c r="K195" s="222"/>
      <c r="L195" s="222"/>
      <c r="M195" s="222"/>
      <c r="N195" s="222"/>
      <c r="O195" s="222"/>
      <c r="P195" s="233"/>
      <c r="Q195" s="222"/>
      <c r="R195" s="222"/>
      <c r="S195" s="222"/>
      <c r="T195" s="222"/>
      <c r="U195" s="222"/>
      <c r="V195" s="222"/>
      <c r="W195" s="222"/>
      <c r="X195" s="222"/>
      <c r="Y195" s="222"/>
      <c r="Z195" s="222"/>
      <c r="AA195" s="222"/>
    </row>
    <row r="196" spans="2:27" s="185" customFormat="1" ht="22.5">
      <c r="B196" s="236"/>
      <c r="D196" s="186"/>
      <c r="E196" s="186"/>
      <c r="F196" s="186"/>
      <c r="G196" s="186"/>
      <c r="H196" s="186"/>
      <c r="I196" s="237"/>
      <c r="J196" s="186"/>
      <c r="K196" s="186"/>
      <c r="L196" s="186"/>
      <c r="M196" s="186"/>
      <c r="N196" s="186"/>
      <c r="O196" s="186"/>
      <c r="P196" s="186"/>
      <c r="Q196" s="186"/>
      <c r="R196" s="186"/>
      <c r="S196" s="186"/>
      <c r="T196" s="186"/>
      <c r="U196" s="186"/>
      <c r="V196" s="186"/>
      <c r="W196" s="186"/>
      <c r="X196" s="186"/>
      <c r="Y196" s="186"/>
      <c r="Z196" s="186"/>
      <c r="AA196" s="186"/>
    </row>
    <row r="197" spans="2:27" s="185" customFormat="1" ht="23.25" thickBot="1">
      <c r="B197" s="236"/>
      <c r="D197" s="186"/>
      <c r="E197" s="186"/>
      <c r="F197" s="186"/>
      <c r="G197" s="186"/>
      <c r="H197" s="186"/>
      <c r="I197" s="237"/>
      <c r="J197" s="186"/>
      <c r="K197" s="186"/>
      <c r="L197" s="186"/>
      <c r="M197" s="186"/>
      <c r="N197" s="186"/>
      <c r="O197" s="186"/>
      <c r="P197" s="186"/>
      <c r="Q197" s="186"/>
      <c r="R197" s="186"/>
      <c r="S197" s="186"/>
      <c r="T197" s="186"/>
      <c r="U197" s="186"/>
      <c r="V197" s="186"/>
      <c r="W197" s="186"/>
      <c r="X197" s="186"/>
      <c r="Y197" s="186"/>
      <c r="Z197" s="186"/>
      <c r="AA197" s="186"/>
    </row>
    <row r="198" spans="2:27" s="185" customFormat="1" ht="32.25" customHeight="1" thickBot="1">
      <c r="B198" s="145"/>
      <c r="C198" s="148"/>
      <c r="D198" s="752" t="s">
        <v>415</v>
      </c>
      <c r="E198" s="753"/>
      <c r="F198" s="753"/>
      <c r="G198" s="753"/>
      <c r="H198" s="753"/>
      <c r="I198" s="753"/>
      <c r="J198" s="753"/>
      <c r="K198" s="753"/>
      <c r="L198" s="753"/>
      <c r="M198" s="753"/>
      <c r="N198" s="753"/>
      <c r="O198" s="753"/>
      <c r="P198" s="739"/>
      <c r="Q198" s="739"/>
      <c r="R198" s="739"/>
      <c r="S198" s="739"/>
      <c r="T198" s="739"/>
      <c r="U198" s="739"/>
      <c r="V198" s="739"/>
      <c r="W198" s="739"/>
      <c r="X198" s="739"/>
      <c r="Y198" s="739"/>
      <c r="Z198" s="739"/>
      <c r="AA198" s="740"/>
    </row>
    <row r="199" spans="2:27" s="185" customFormat="1" ht="32.25" customHeight="1" thickBot="1">
      <c r="B199" s="145"/>
      <c r="C199" s="148"/>
      <c r="D199" s="738" t="s">
        <v>11</v>
      </c>
      <c r="E199" s="739"/>
      <c r="F199" s="739"/>
      <c r="G199" s="739"/>
      <c r="H199" s="739"/>
      <c r="I199" s="740"/>
      <c r="J199" s="738" t="s">
        <v>12</v>
      </c>
      <c r="K199" s="739"/>
      <c r="L199" s="739"/>
      <c r="M199" s="739"/>
      <c r="N199" s="739"/>
      <c r="O199" s="740"/>
      <c r="P199" s="738" t="s">
        <v>13</v>
      </c>
      <c r="Q199" s="739"/>
      <c r="R199" s="739"/>
      <c r="S199" s="739"/>
      <c r="T199" s="739"/>
      <c r="U199" s="740"/>
      <c r="V199" s="738" t="s">
        <v>14</v>
      </c>
      <c r="W199" s="739"/>
      <c r="X199" s="739"/>
      <c r="Y199" s="739"/>
      <c r="Z199" s="739"/>
      <c r="AA199" s="740"/>
    </row>
    <row r="200" spans="2:27" s="185" customFormat="1" ht="51" customHeight="1">
      <c r="B200" s="149"/>
      <c r="C200" s="148"/>
      <c r="D200" s="741" t="s">
        <v>385</v>
      </c>
      <c r="E200" s="762"/>
      <c r="F200" s="763" t="s">
        <v>386</v>
      </c>
      <c r="G200" s="765" t="s">
        <v>387</v>
      </c>
      <c r="H200" s="766"/>
      <c r="I200" s="767" t="s">
        <v>388</v>
      </c>
      <c r="J200" s="741" t="s">
        <v>385</v>
      </c>
      <c r="K200" s="762"/>
      <c r="L200" s="763" t="s">
        <v>386</v>
      </c>
      <c r="M200" s="765" t="s">
        <v>387</v>
      </c>
      <c r="N200" s="766"/>
      <c r="O200" s="767" t="s">
        <v>388</v>
      </c>
      <c r="P200" s="741" t="s">
        <v>385</v>
      </c>
      <c r="Q200" s="762"/>
      <c r="R200" s="763" t="s">
        <v>386</v>
      </c>
      <c r="S200" s="765" t="s">
        <v>387</v>
      </c>
      <c r="T200" s="766"/>
      <c r="U200" s="767" t="s">
        <v>388</v>
      </c>
      <c r="V200" s="741" t="s">
        <v>385</v>
      </c>
      <c r="W200" s="762"/>
      <c r="X200" s="763" t="s">
        <v>386</v>
      </c>
      <c r="Y200" s="765" t="s">
        <v>387</v>
      </c>
      <c r="Z200" s="766"/>
      <c r="AA200" s="767" t="s">
        <v>388</v>
      </c>
    </row>
    <row r="201" spans="2:27" s="185" customFormat="1" ht="33" customHeight="1" thickBot="1">
      <c r="B201" s="223">
        <v>8</v>
      </c>
      <c r="C201" s="190" t="s">
        <v>10</v>
      </c>
      <c r="D201" s="191"/>
      <c r="E201" s="192" t="s">
        <v>416</v>
      </c>
      <c r="F201" s="764"/>
      <c r="G201" s="191"/>
      <c r="H201" s="192" t="s">
        <v>416</v>
      </c>
      <c r="I201" s="768"/>
      <c r="J201" s="191"/>
      <c r="K201" s="192" t="s">
        <v>416</v>
      </c>
      <c r="L201" s="764"/>
      <c r="M201" s="191"/>
      <c r="N201" s="192" t="s">
        <v>416</v>
      </c>
      <c r="O201" s="768"/>
      <c r="P201" s="191"/>
      <c r="Q201" s="192" t="s">
        <v>416</v>
      </c>
      <c r="R201" s="764"/>
      <c r="S201" s="191"/>
      <c r="T201" s="192" t="s">
        <v>416</v>
      </c>
      <c r="U201" s="768"/>
      <c r="V201" s="191"/>
      <c r="W201" s="192" t="s">
        <v>416</v>
      </c>
      <c r="X201" s="764"/>
      <c r="Y201" s="191"/>
      <c r="Z201" s="192" t="s">
        <v>416</v>
      </c>
      <c r="AA201" s="768"/>
    </row>
    <row r="202" spans="2:27" s="185" customFormat="1" ht="15.75" customHeight="1">
      <c r="B202" s="749" t="s">
        <v>559</v>
      </c>
      <c r="C202" s="193" t="s">
        <v>417</v>
      </c>
      <c r="D202" s="158">
        <v>0</v>
      </c>
      <c r="E202" s="183">
        <v>0</v>
      </c>
      <c r="F202" s="310">
        <v>0</v>
      </c>
      <c r="G202" s="297">
        <v>0</v>
      </c>
      <c r="H202" s="314">
        <v>0</v>
      </c>
      <c r="I202" s="315">
        <v>0</v>
      </c>
      <c r="J202" s="158">
        <v>0</v>
      </c>
      <c r="K202" s="183">
        <v>0</v>
      </c>
      <c r="L202" s="310">
        <v>0</v>
      </c>
      <c r="M202" s="297">
        <v>0</v>
      </c>
      <c r="N202" s="314">
        <v>0</v>
      </c>
      <c r="O202" s="315">
        <v>0</v>
      </c>
      <c r="P202" s="158">
        <v>0</v>
      </c>
      <c r="Q202" s="183">
        <v>0</v>
      </c>
      <c r="R202" s="310">
        <v>0</v>
      </c>
      <c r="S202" s="297">
        <v>0</v>
      </c>
      <c r="T202" s="314">
        <v>0</v>
      </c>
      <c r="U202" s="315">
        <v>0</v>
      </c>
      <c r="V202" s="158">
        <v>0</v>
      </c>
      <c r="W202" s="183">
        <v>0</v>
      </c>
      <c r="X202" s="310">
        <v>0</v>
      </c>
      <c r="Y202" s="297">
        <v>0</v>
      </c>
      <c r="Z202" s="314">
        <v>0</v>
      </c>
      <c r="AA202" s="315">
        <v>0</v>
      </c>
    </row>
    <row r="203" spans="2:27" s="185" customFormat="1" ht="15.75" customHeight="1">
      <c r="B203" s="750"/>
      <c r="C203" s="194" t="s">
        <v>395</v>
      </c>
      <c r="D203" s="158">
        <v>15.639021</v>
      </c>
      <c r="E203" s="183">
        <v>0.001</v>
      </c>
      <c r="F203" s="182">
        <v>0.596945</v>
      </c>
      <c r="G203" s="158">
        <v>0.720921</v>
      </c>
      <c r="H203" s="183">
        <v>0.00025</v>
      </c>
      <c r="I203" s="225">
        <v>0.001608</v>
      </c>
      <c r="J203" s="158">
        <v>16.303173</v>
      </c>
      <c r="K203" s="183">
        <v>0.001</v>
      </c>
      <c r="L203" s="182">
        <v>0.6278</v>
      </c>
      <c r="M203" s="158">
        <v>0.744462</v>
      </c>
      <c r="N203" s="183">
        <v>0.00025</v>
      </c>
      <c r="O203" s="225">
        <v>0.001605</v>
      </c>
      <c r="P203" s="158">
        <v>14.279722</v>
      </c>
      <c r="Q203" s="183">
        <v>0.001</v>
      </c>
      <c r="R203" s="182">
        <v>0.59367</v>
      </c>
      <c r="S203" s="158">
        <v>0.651901</v>
      </c>
      <c r="T203" s="183">
        <v>0.00025</v>
      </c>
      <c r="U203" s="225">
        <v>0.002503</v>
      </c>
      <c r="V203" s="158">
        <v>15.433341</v>
      </c>
      <c r="W203" s="183">
        <v>0.001</v>
      </c>
      <c r="X203" s="182">
        <v>0.823443</v>
      </c>
      <c r="Y203" s="158">
        <v>0.905965</v>
      </c>
      <c r="Z203" s="183">
        <v>0.00025</v>
      </c>
      <c r="AA203" s="225">
        <v>0.003327</v>
      </c>
    </row>
    <row r="204" spans="2:27" s="185" customFormat="1" ht="15" customHeight="1">
      <c r="B204" s="750"/>
      <c r="C204" s="195" t="s">
        <v>418</v>
      </c>
      <c r="D204" s="197">
        <v>297.096215</v>
      </c>
      <c r="E204" s="204">
        <v>0.070562</v>
      </c>
      <c r="F204" s="316">
        <v>212.994802</v>
      </c>
      <c r="G204" s="197">
        <v>142.805131</v>
      </c>
      <c r="H204" s="204">
        <v>2.6E-05</v>
      </c>
      <c r="I204" s="206">
        <v>1.399278</v>
      </c>
      <c r="J204" s="197">
        <v>315.07858</v>
      </c>
      <c r="K204" s="204">
        <v>7.3E-05</v>
      </c>
      <c r="L204" s="316">
        <v>204.086661</v>
      </c>
      <c r="M204" s="197">
        <v>146.680314</v>
      </c>
      <c r="N204" s="204">
        <v>1.8E-05</v>
      </c>
      <c r="O204" s="206">
        <v>1.122315</v>
      </c>
      <c r="P204" s="197">
        <v>291.298173</v>
      </c>
      <c r="Q204" s="204">
        <v>0</v>
      </c>
      <c r="R204" s="316">
        <v>152.864867</v>
      </c>
      <c r="S204" s="197">
        <v>117.736804</v>
      </c>
      <c r="T204" s="204">
        <v>0</v>
      </c>
      <c r="U204" s="206">
        <v>0.879328</v>
      </c>
      <c r="V204" s="197">
        <v>298.143062</v>
      </c>
      <c r="W204" s="204">
        <v>9.6E-05</v>
      </c>
      <c r="X204" s="316">
        <v>227.012596</v>
      </c>
      <c r="Y204" s="197">
        <v>136.418611</v>
      </c>
      <c r="Z204" s="204">
        <v>2.3E-05</v>
      </c>
      <c r="AA204" s="206">
        <v>0.635277</v>
      </c>
    </row>
    <row r="205" spans="2:27" s="185" customFormat="1" ht="15.75" customHeight="1">
      <c r="B205" s="750"/>
      <c r="C205" s="196" t="s">
        <v>419</v>
      </c>
      <c r="D205" s="197">
        <v>21.05186</v>
      </c>
      <c r="E205" s="204">
        <v>0</v>
      </c>
      <c r="F205" s="316">
        <v>18.67959</v>
      </c>
      <c r="G205" s="197">
        <v>16.422855</v>
      </c>
      <c r="H205" s="204">
        <v>0</v>
      </c>
      <c r="I205" s="206">
        <v>0.110025</v>
      </c>
      <c r="J205" s="197">
        <v>43.092841</v>
      </c>
      <c r="K205" s="204">
        <v>0</v>
      </c>
      <c r="L205" s="316">
        <v>23.449417</v>
      </c>
      <c r="M205" s="197">
        <v>20.463267</v>
      </c>
      <c r="N205" s="204">
        <v>0</v>
      </c>
      <c r="O205" s="206">
        <v>0.102121</v>
      </c>
      <c r="P205" s="197">
        <v>92.097687</v>
      </c>
      <c r="Q205" s="204">
        <v>0</v>
      </c>
      <c r="R205" s="316">
        <v>69.76659</v>
      </c>
      <c r="S205" s="197">
        <v>45.268737</v>
      </c>
      <c r="T205" s="204">
        <v>0</v>
      </c>
      <c r="U205" s="206">
        <v>0.115582</v>
      </c>
      <c r="V205" s="197">
        <v>92.24674</v>
      </c>
      <c r="W205" s="204">
        <v>0</v>
      </c>
      <c r="X205" s="316">
        <v>70.500989</v>
      </c>
      <c r="Y205" s="197">
        <v>45.762131</v>
      </c>
      <c r="Z205" s="204">
        <v>0</v>
      </c>
      <c r="AA205" s="206">
        <v>0.112147</v>
      </c>
    </row>
    <row r="206" spans="2:27" s="185" customFormat="1" ht="15.75" customHeight="1">
      <c r="B206" s="750"/>
      <c r="C206" s="196" t="s">
        <v>420</v>
      </c>
      <c r="D206" s="197">
        <v>0.046691</v>
      </c>
      <c r="E206" s="204">
        <v>0</v>
      </c>
      <c r="F206" s="316">
        <v>0.041691</v>
      </c>
      <c r="G206" s="197">
        <v>0.033222</v>
      </c>
      <c r="H206" s="204">
        <v>0</v>
      </c>
      <c r="I206" s="206">
        <v>0.000515</v>
      </c>
      <c r="J206" s="197">
        <v>0.046691</v>
      </c>
      <c r="K206" s="204">
        <v>0</v>
      </c>
      <c r="L206" s="316">
        <v>0.041691</v>
      </c>
      <c r="M206" s="197">
        <v>0.033222</v>
      </c>
      <c r="N206" s="204">
        <v>0</v>
      </c>
      <c r="O206" s="206">
        <v>0.000514</v>
      </c>
      <c r="P206" s="197">
        <v>0.01</v>
      </c>
      <c r="Q206" s="204">
        <v>0</v>
      </c>
      <c r="R206" s="316">
        <v>0.005</v>
      </c>
      <c r="S206" s="197">
        <v>0.003984</v>
      </c>
      <c r="T206" s="204">
        <v>0</v>
      </c>
      <c r="U206" s="206">
        <v>2.8E-05</v>
      </c>
      <c r="V206" s="197">
        <v>0</v>
      </c>
      <c r="W206" s="204">
        <v>0</v>
      </c>
      <c r="X206" s="316">
        <v>0</v>
      </c>
      <c r="Y206" s="197">
        <v>0</v>
      </c>
      <c r="Z206" s="204">
        <v>0</v>
      </c>
      <c r="AA206" s="206">
        <v>0</v>
      </c>
    </row>
    <row r="207" spans="2:27" s="185" customFormat="1" ht="15.75" customHeight="1">
      <c r="B207" s="750"/>
      <c r="C207" s="195" t="s">
        <v>398</v>
      </c>
      <c r="D207" s="197">
        <v>0.613301</v>
      </c>
      <c r="E207" s="204">
        <v>0.047126</v>
      </c>
      <c r="F207" s="316">
        <v>0.59262</v>
      </c>
      <c r="G207" s="197">
        <v>0.091336</v>
      </c>
      <c r="H207" s="204">
        <v>0.017807</v>
      </c>
      <c r="I207" s="206">
        <v>0.011091</v>
      </c>
      <c r="J207" s="197">
        <v>0.437045</v>
      </c>
      <c r="K207" s="204">
        <v>0.008959</v>
      </c>
      <c r="L207" s="316">
        <v>0.416388</v>
      </c>
      <c r="M207" s="197">
        <v>0.051882</v>
      </c>
      <c r="N207" s="204">
        <v>0.002615</v>
      </c>
      <c r="O207" s="206">
        <v>0.006205</v>
      </c>
      <c r="P207" s="197">
        <v>0.553776</v>
      </c>
      <c r="Q207" s="204">
        <v>0.009068</v>
      </c>
      <c r="R207" s="316">
        <v>0.531463</v>
      </c>
      <c r="S207" s="197">
        <v>0.081053</v>
      </c>
      <c r="T207" s="204">
        <v>0.002191</v>
      </c>
      <c r="U207" s="206">
        <v>0.008072</v>
      </c>
      <c r="V207" s="197">
        <v>0.517438</v>
      </c>
      <c r="W207" s="204">
        <v>0.008241</v>
      </c>
      <c r="X207" s="316">
        <v>0.504671</v>
      </c>
      <c r="Y207" s="197">
        <v>0.06976</v>
      </c>
      <c r="Z207" s="204">
        <v>0.001659</v>
      </c>
      <c r="AA207" s="206">
        <v>0.007241</v>
      </c>
    </row>
    <row r="208" spans="2:27" s="185" customFormat="1" ht="15.75" customHeight="1">
      <c r="B208" s="750"/>
      <c r="C208" s="199" t="s">
        <v>421</v>
      </c>
      <c r="D208" s="158">
        <v>0.352264</v>
      </c>
      <c r="E208" s="183">
        <v>0.036112</v>
      </c>
      <c r="F208" s="182">
        <v>0.352195</v>
      </c>
      <c r="G208" s="158">
        <v>0.048121</v>
      </c>
      <c r="H208" s="183">
        <v>0.014507</v>
      </c>
      <c r="I208" s="225">
        <v>0.003877</v>
      </c>
      <c r="J208" s="158">
        <v>0.188622</v>
      </c>
      <c r="K208" s="183">
        <v>0</v>
      </c>
      <c r="L208" s="182">
        <v>0.188622</v>
      </c>
      <c r="M208" s="158">
        <v>0.01904</v>
      </c>
      <c r="N208" s="183">
        <v>0</v>
      </c>
      <c r="O208" s="225">
        <v>3.2E-05</v>
      </c>
      <c r="P208" s="158">
        <v>0.26697</v>
      </c>
      <c r="Q208" s="183">
        <v>0</v>
      </c>
      <c r="R208" s="182">
        <v>0.26697</v>
      </c>
      <c r="S208" s="158">
        <v>0.032269</v>
      </c>
      <c r="T208" s="183">
        <v>0</v>
      </c>
      <c r="U208" s="225">
        <v>0.000296</v>
      </c>
      <c r="V208" s="158">
        <v>0.263381</v>
      </c>
      <c r="W208" s="183">
        <v>0</v>
      </c>
      <c r="X208" s="182">
        <v>0.263381</v>
      </c>
      <c r="Y208" s="158">
        <v>0.031797</v>
      </c>
      <c r="Z208" s="183">
        <v>0</v>
      </c>
      <c r="AA208" s="225">
        <v>6.5E-05</v>
      </c>
    </row>
    <row r="209" spans="2:27" s="185" customFormat="1" ht="15.75" customHeight="1">
      <c r="B209" s="750"/>
      <c r="C209" s="200" t="s">
        <v>422</v>
      </c>
      <c r="D209" s="158">
        <v>0</v>
      </c>
      <c r="E209" s="183">
        <v>0</v>
      </c>
      <c r="F209" s="182">
        <v>0</v>
      </c>
      <c r="G209" s="158">
        <v>0</v>
      </c>
      <c r="H209" s="183">
        <v>0</v>
      </c>
      <c r="I209" s="225">
        <v>0</v>
      </c>
      <c r="J209" s="158">
        <v>0</v>
      </c>
      <c r="K209" s="183">
        <v>0</v>
      </c>
      <c r="L209" s="182">
        <v>0</v>
      </c>
      <c r="M209" s="158">
        <v>0</v>
      </c>
      <c r="N209" s="183">
        <v>0</v>
      </c>
      <c r="O209" s="225">
        <v>0</v>
      </c>
      <c r="P209" s="158">
        <v>0</v>
      </c>
      <c r="Q209" s="183">
        <v>0</v>
      </c>
      <c r="R209" s="182">
        <v>0</v>
      </c>
      <c r="S209" s="158">
        <v>0</v>
      </c>
      <c r="T209" s="183">
        <v>0</v>
      </c>
      <c r="U209" s="225">
        <v>0</v>
      </c>
      <c r="V209" s="158">
        <v>0</v>
      </c>
      <c r="W209" s="183">
        <v>0</v>
      </c>
      <c r="X209" s="182">
        <v>0</v>
      </c>
      <c r="Y209" s="158">
        <v>0</v>
      </c>
      <c r="Z209" s="183">
        <v>0</v>
      </c>
      <c r="AA209" s="225">
        <v>0</v>
      </c>
    </row>
    <row r="210" spans="2:27" s="185" customFormat="1" ht="15.75" customHeight="1">
      <c r="B210" s="750"/>
      <c r="C210" s="200" t="s">
        <v>423</v>
      </c>
      <c r="D210" s="158">
        <v>0.352264</v>
      </c>
      <c r="E210" s="183">
        <v>0.036112</v>
      </c>
      <c r="F210" s="182">
        <v>0.352195</v>
      </c>
      <c r="G210" s="158">
        <v>0.048121</v>
      </c>
      <c r="H210" s="183">
        <v>0.014507</v>
      </c>
      <c r="I210" s="225">
        <v>0.003877</v>
      </c>
      <c r="J210" s="158">
        <v>0.188622</v>
      </c>
      <c r="K210" s="183">
        <v>0</v>
      </c>
      <c r="L210" s="182">
        <v>0.188622</v>
      </c>
      <c r="M210" s="158">
        <v>0.01904</v>
      </c>
      <c r="N210" s="183">
        <v>0</v>
      </c>
      <c r="O210" s="225">
        <v>3.2E-05</v>
      </c>
      <c r="P210" s="158">
        <v>0.26697</v>
      </c>
      <c r="Q210" s="183">
        <v>0</v>
      </c>
      <c r="R210" s="182">
        <v>0.26697</v>
      </c>
      <c r="S210" s="158">
        <v>0.032269</v>
      </c>
      <c r="T210" s="183">
        <v>0</v>
      </c>
      <c r="U210" s="225">
        <v>0.000296</v>
      </c>
      <c r="V210" s="158">
        <v>0.263381</v>
      </c>
      <c r="W210" s="183">
        <v>0</v>
      </c>
      <c r="X210" s="182">
        <v>0.263381</v>
      </c>
      <c r="Y210" s="158">
        <v>0.031797</v>
      </c>
      <c r="Z210" s="183">
        <v>0</v>
      </c>
      <c r="AA210" s="225">
        <v>6.5E-05</v>
      </c>
    </row>
    <row r="211" spans="2:27" s="185" customFormat="1" ht="15.75" customHeight="1">
      <c r="B211" s="750"/>
      <c r="C211" s="199" t="s">
        <v>424</v>
      </c>
      <c r="D211" s="158">
        <v>0</v>
      </c>
      <c r="E211" s="183">
        <v>0</v>
      </c>
      <c r="F211" s="182">
        <v>0</v>
      </c>
      <c r="G211" s="158">
        <v>0</v>
      </c>
      <c r="H211" s="183">
        <v>0</v>
      </c>
      <c r="I211" s="225">
        <v>0</v>
      </c>
      <c r="J211" s="158">
        <v>0</v>
      </c>
      <c r="K211" s="183">
        <v>0</v>
      </c>
      <c r="L211" s="182">
        <v>0</v>
      </c>
      <c r="M211" s="158">
        <v>0</v>
      </c>
      <c r="N211" s="183">
        <v>0</v>
      </c>
      <c r="O211" s="225">
        <v>0</v>
      </c>
      <c r="P211" s="158">
        <v>0</v>
      </c>
      <c r="Q211" s="183">
        <v>0</v>
      </c>
      <c r="R211" s="182">
        <v>0</v>
      </c>
      <c r="S211" s="158">
        <v>0</v>
      </c>
      <c r="T211" s="183">
        <v>0</v>
      </c>
      <c r="U211" s="225">
        <v>0</v>
      </c>
      <c r="V211" s="158">
        <v>0</v>
      </c>
      <c r="W211" s="183">
        <v>0</v>
      </c>
      <c r="X211" s="182">
        <v>0</v>
      </c>
      <c r="Y211" s="158">
        <v>0</v>
      </c>
      <c r="Z211" s="183">
        <v>0</v>
      </c>
      <c r="AA211" s="225">
        <v>0</v>
      </c>
    </row>
    <row r="212" spans="2:27" s="185" customFormat="1" ht="15.75" customHeight="1">
      <c r="B212" s="750"/>
      <c r="C212" s="199" t="s">
        <v>425</v>
      </c>
      <c r="D212" s="158">
        <v>0.261037</v>
      </c>
      <c r="E212" s="183">
        <v>0.011014</v>
      </c>
      <c r="F212" s="182">
        <v>0.240425</v>
      </c>
      <c r="G212" s="158">
        <v>0.043215</v>
      </c>
      <c r="H212" s="183">
        <v>0.0033</v>
      </c>
      <c r="I212" s="225">
        <v>0.007214</v>
      </c>
      <c r="J212" s="158">
        <v>0.248423</v>
      </c>
      <c r="K212" s="183">
        <v>0.008959</v>
      </c>
      <c r="L212" s="182">
        <v>0.227766</v>
      </c>
      <c r="M212" s="158">
        <v>0.032842</v>
      </c>
      <c r="N212" s="183">
        <v>0.002615</v>
      </c>
      <c r="O212" s="225">
        <v>0.006173</v>
      </c>
      <c r="P212" s="158">
        <v>0.286806</v>
      </c>
      <c r="Q212" s="183">
        <v>0.009068</v>
      </c>
      <c r="R212" s="182">
        <v>0.264493</v>
      </c>
      <c r="S212" s="158">
        <v>0.048784</v>
      </c>
      <c r="T212" s="183">
        <v>0.002191</v>
      </c>
      <c r="U212" s="225">
        <v>0.007776</v>
      </c>
      <c r="V212" s="158">
        <v>0.254057</v>
      </c>
      <c r="W212" s="183">
        <v>0.008241</v>
      </c>
      <c r="X212" s="182">
        <v>0.24129</v>
      </c>
      <c r="Y212" s="158">
        <v>0.037963</v>
      </c>
      <c r="Z212" s="183">
        <v>0.001659</v>
      </c>
      <c r="AA212" s="225">
        <v>0.007176</v>
      </c>
    </row>
    <row r="213" spans="2:27" s="185" customFormat="1" ht="15.75" customHeight="1">
      <c r="B213" s="750"/>
      <c r="C213" s="200" t="s">
        <v>426</v>
      </c>
      <c r="D213" s="158">
        <v>6.9E-05</v>
      </c>
      <c r="E213" s="183">
        <v>6.9E-05</v>
      </c>
      <c r="F213" s="182">
        <v>6.9E-05</v>
      </c>
      <c r="G213" s="158">
        <v>0.000274</v>
      </c>
      <c r="H213" s="183">
        <v>0.000274</v>
      </c>
      <c r="I213" s="225">
        <v>6E-05</v>
      </c>
      <c r="J213" s="158">
        <v>3.7E-05</v>
      </c>
      <c r="K213" s="183">
        <v>3.7E-05</v>
      </c>
      <c r="L213" s="182">
        <v>3.7E-05</v>
      </c>
      <c r="M213" s="158">
        <v>0.000116</v>
      </c>
      <c r="N213" s="183">
        <v>0.000116</v>
      </c>
      <c r="O213" s="225">
        <v>3.5E-05</v>
      </c>
      <c r="P213" s="158">
        <v>4.8E-05</v>
      </c>
      <c r="Q213" s="183">
        <v>3.7E-05</v>
      </c>
      <c r="R213" s="182">
        <v>4.8E-05</v>
      </c>
      <c r="S213" s="158">
        <v>0.000163</v>
      </c>
      <c r="T213" s="183">
        <v>0.000135</v>
      </c>
      <c r="U213" s="225">
        <v>3.6E-05</v>
      </c>
      <c r="V213" s="158">
        <v>0.000124</v>
      </c>
      <c r="W213" s="183">
        <v>9.7E-05</v>
      </c>
      <c r="X213" s="182">
        <v>0.000124</v>
      </c>
      <c r="Y213" s="158">
        <v>0.000199</v>
      </c>
      <c r="Z213" s="183">
        <v>0.000123</v>
      </c>
      <c r="AA213" s="225">
        <v>8.4E-05</v>
      </c>
    </row>
    <row r="214" spans="2:27" s="185" customFormat="1" ht="15.75" customHeight="1">
      <c r="B214" s="750"/>
      <c r="C214" s="201" t="s">
        <v>427</v>
      </c>
      <c r="D214" s="158">
        <v>0.260968</v>
      </c>
      <c r="E214" s="183">
        <v>0.010945</v>
      </c>
      <c r="F214" s="182">
        <v>0.240356</v>
      </c>
      <c r="G214" s="158">
        <v>0.042941</v>
      </c>
      <c r="H214" s="183">
        <v>0.003026</v>
      </c>
      <c r="I214" s="225">
        <v>0.007154</v>
      </c>
      <c r="J214" s="158">
        <v>0.248386</v>
      </c>
      <c r="K214" s="183">
        <v>0.008922</v>
      </c>
      <c r="L214" s="182">
        <v>0.227729</v>
      </c>
      <c r="M214" s="158">
        <v>0.032726</v>
      </c>
      <c r="N214" s="183">
        <v>0.002499</v>
      </c>
      <c r="O214" s="225">
        <v>0.006138</v>
      </c>
      <c r="P214" s="158">
        <v>0.286758</v>
      </c>
      <c r="Q214" s="183">
        <v>0.009031</v>
      </c>
      <c r="R214" s="182">
        <v>0.264445</v>
      </c>
      <c r="S214" s="158">
        <v>0.048621</v>
      </c>
      <c r="T214" s="183">
        <v>0.002056</v>
      </c>
      <c r="U214" s="225">
        <v>0.00774</v>
      </c>
      <c r="V214" s="158">
        <v>0.253933</v>
      </c>
      <c r="W214" s="183">
        <v>0.008144</v>
      </c>
      <c r="X214" s="182">
        <v>0.241166</v>
      </c>
      <c r="Y214" s="158">
        <v>0.037764</v>
      </c>
      <c r="Z214" s="183">
        <v>0.001536</v>
      </c>
      <c r="AA214" s="225">
        <v>0.007092</v>
      </c>
    </row>
    <row r="215" spans="2:27" s="185" customFormat="1" ht="15.75" customHeight="1">
      <c r="B215" s="750"/>
      <c r="C215" s="195" t="s">
        <v>405</v>
      </c>
      <c r="D215" s="158">
        <v>0</v>
      </c>
      <c r="E215" s="183">
        <v>0</v>
      </c>
      <c r="F215" s="182">
        <v>0</v>
      </c>
      <c r="G215" s="158">
        <v>0</v>
      </c>
      <c r="H215" s="183">
        <v>0</v>
      </c>
      <c r="I215" s="225">
        <v>0</v>
      </c>
      <c r="J215" s="158">
        <v>0</v>
      </c>
      <c r="K215" s="183">
        <v>0</v>
      </c>
      <c r="L215" s="182">
        <v>0</v>
      </c>
      <c r="M215" s="158">
        <v>0</v>
      </c>
      <c r="N215" s="183">
        <v>0</v>
      </c>
      <c r="O215" s="225">
        <v>0</v>
      </c>
      <c r="P215" s="158">
        <v>0</v>
      </c>
      <c r="Q215" s="183">
        <v>0</v>
      </c>
      <c r="R215" s="182">
        <v>0</v>
      </c>
      <c r="S215" s="158">
        <v>0</v>
      </c>
      <c r="T215" s="183">
        <v>0</v>
      </c>
      <c r="U215" s="225">
        <v>0</v>
      </c>
      <c r="V215" s="158">
        <v>0</v>
      </c>
      <c r="W215" s="183">
        <v>0</v>
      </c>
      <c r="X215" s="182">
        <v>0</v>
      </c>
      <c r="Y215" s="158">
        <v>0</v>
      </c>
      <c r="Z215" s="183">
        <v>0</v>
      </c>
      <c r="AA215" s="225">
        <v>0</v>
      </c>
    </row>
    <row r="216" spans="2:27" s="226" customFormat="1" ht="15.75" customHeight="1" hidden="1">
      <c r="B216" s="750"/>
      <c r="C216" s="203"/>
      <c r="D216" s="158"/>
      <c r="E216" s="183"/>
      <c r="F216" s="182"/>
      <c r="G216" s="158"/>
      <c r="H216" s="183"/>
      <c r="I216" s="224"/>
      <c r="J216" s="158"/>
      <c r="K216" s="183"/>
      <c r="L216" s="182"/>
      <c r="M216" s="158"/>
      <c r="N216" s="183"/>
      <c r="O216" s="225"/>
      <c r="P216" s="158"/>
      <c r="Q216" s="183"/>
      <c r="R216" s="182"/>
      <c r="S216" s="158"/>
      <c r="T216" s="183"/>
      <c r="U216" s="225"/>
      <c r="V216" s="158"/>
      <c r="W216" s="183"/>
      <c r="X216" s="182"/>
      <c r="Y216" s="158"/>
      <c r="Z216" s="183"/>
      <c r="AA216" s="225"/>
    </row>
    <row r="217" spans="2:27" s="185" customFormat="1" ht="15.75" customHeight="1">
      <c r="B217" s="750"/>
      <c r="C217" s="207" t="s">
        <v>429</v>
      </c>
      <c r="D217" s="227"/>
      <c r="E217" s="228"/>
      <c r="F217" s="229"/>
      <c r="G217" s="227"/>
      <c r="H217" s="230"/>
      <c r="I217" s="211"/>
      <c r="J217" s="227"/>
      <c r="K217" s="228"/>
      <c r="L217" s="229"/>
      <c r="M217" s="227"/>
      <c r="N217" s="228"/>
      <c r="O217" s="214"/>
      <c r="P217" s="227"/>
      <c r="Q217" s="228"/>
      <c r="R217" s="229"/>
      <c r="S217" s="227"/>
      <c r="T217" s="228"/>
      <c r="U217" s="214"/>
      <c r="V217" s="227"/>
      <c r="W217" s="228"/>
      <c r="X217" s="229"/>
      <c r="Y217" s="227"/>
      <c r="Z217" s="228"/>
      <c r="AA217" s="214"/>
    </row>
    <row r="218" spans="2:27" s="185" customFormat="1" ht="19.5" customHeight="1" thickBot="1">
      <c r="B218" s="751"/>
      <c r="C218" s="215" t="s">
        <v>433</v>
      </c>
      <c r="D218" s="238"/>
      <c r="E218" s="239"/>
      <c r="F218" s="240"/>
      <c r="G218" s="238"/>
      <c r="H218" s="217"/>
      <c r="I218" s="220"/>
      <c r="J218" s="220"/>
      <c r="K218" s="231"/>
      <c r="L218" s="232"/>
      <c r="M218" s="220"/>
      <c r="N218" s="231"/>
      <c r="O218" s="221"/>
      <c r="P218" s="220"/>
      <c r="Q218" s="231"/>
      <c r="R218" s="232"/>
      <c r="S218" s="220"/>
      <c r="T218" s="231"/>
      <c r="U218" s="221"/>
      <c r="V218" s="220"/>
      <c r="W218" s="231"/>
      <c r="X218" s="232"/>
      <c r="Y218" s="220"/>
      <c r="Z218" s="231"/>
      <c r="AA218" s="221"/>
    </row>
    <row r="219" spans="2:27" s="235" customFormat="1" ht="14.25">
      <c r="B219" s="233"/>
      <c r="C219" s="222"/>
      <c r="D219" s="233" t="s">
        <v>408</v>
      </c>
      <c r="E219" s="222"/>
      <c r="F219" s="222"/>
      <c r="G219" s="222"/>
      <c r="H219" s="222"/>
      <c r="I219" s="234"/>
      <c r="J219" s="222"/>
      <c r="K219" s="222"/>
      <c r="L219" s="222"/>
      <c r="M219" s="222"/>
      <c r="N219" s="222"/>
      <c r="O219" s="222"/>
      <c r="P219" s="233"/>
      <c r="Q219" s="222"/>
      <c r="R219" s="222"/>
      <c r="S219" s="222"/>
      <c r="T219" s="222"/>
      <c r="U219" s="222"/>
      <c r="V219" s="222"/>
      <c r="W219" s="222"/>
      <c r="X219" s="222"/>
      <c r="Y219" s="222"/>
      <c r="Z219" s="222"/>
      <c r="AA219" s="222"/>
    </row>
    <row r="220" spans="2:27" s="185" customFormat="1" ht="22.5">
      <c r="B220" s="236"/>
      <c r="D220" s="186"/>
      <c r="E220" s="186"/>
      <c r="F220" s="186"/>
      <c r="G220" s="186"/>
      <c r="H220" s="186"/>
      <c r="I220" s="237"/>
      <c r="J220" s="186"/>
      <c r="K220" s="186"/>
      <c r="L220" s="186"/>
      <c r="M220" s="186"/>
      <c r="N220" s="186"/>
      <c r="O220" s="186"/>
      <c r="P220" s="186"/>
      <c r="Q220" s="186"/>
      <c r="R220" s="186"/>
      <c r="S220" s="186"/>
      <c r="T220" s="186"/>
      <c r="U220" s="186"/>
      <c r="V220" s="186"/>
      <c r="W220" s="186"/>
      <c r="X220" s="186"/>
      <c r="Y220" s="186"/>
      <c r="Z220" s="186"/>
      <c r="AA220" s="186"/>
    </row>
    <row r="221" spans="2:27" s="185" customFormat="1" ht="23.25" thickBot="1">
      <c r="B221" s="236"/>
      <c r="D221" s="186"/>
      <c r="E221" s="186"/>
      <c r="F221" s="186"/>
      <c r="G221" s="186"/>
      <c r="H221" s="186"/>
      <c r="I221" s="237"/>
      <c r="J221" s="186"/>
      <c r="K221" s="186"/>
      <c r="L221" s="186"/>
      <c r="M221" s="186"/>
      <c r="N221" s="186"/>
      <c r="O221" s="186"/>
      <c r="P221" s="186"/>
      <c r="Q221" s="186"/>
      <c r="R221" s="186"/>
      <c r="S221" s="186"/>
      <c r="T221" s="186"/>
      <c r="U221" s="186"/>
      <c r="V221" s="186"/>
      <c r="W221" s="186"/>
      <c r="X221" s="186"/>
      <c r="Y221" s="186"/>
      <c r="Z221" s="186"/>
      <c r="AA221" s="186"/>
    </row>
    <row r="222" spans="2:27" s="185" customFormat="1" ht="32.25" customHeight="1" thickBot="1">
      <c r="B222" s="145"/>
      <c r="C222" s="148"/>
      <c r="D222" s="752" t="s">
        <v>415</v>
      </c>
      <c r="E222" s="753"/>
      <c r="F222" s="753"/>
      <c r="G222" s="753"/>
      <c r="H222" s="753"/>
      <c r="I222" s="753"/>
      <c r="J222" s="753"/>
      <c r="K222" s="753"/>
      <c r="L222" s="753"/>
      <c r="M222" s="753"/>
      <c r="N222" s="753"/>
      <c r="O222" s="753"/>
      <c r="P222" s="739"/>
      <c r="Q222" s="739"/>
      <c r="R222" s="739"/>
      <c r="S222" s="739"/>
      <c r="T222" s="739"/>
      <c r="U222" s="739"/>
      <c r="V222" s="739"/>
      <c r="W222" s="739"/>
      <c r="X222" s="739"/>
      <c r="Y222" s="739"/>
      <c r="Z222" s="739"/>
      <c r="AA222" s="740"/>
    </row>
    <row r="223" spans="2:27" s="185" customFormat="1" ht="32.25" customHeight="1" thickBot="1">
      <c r="B223" s="145"/>
      <c r="C223" s="148"/>
      <c r="D223" s="738" t="s">
        <v>11</v>
      </c>
      <c r="E223" s="739"/>
      <c r="F223" s="739"/>
      <c r="G223" s="739"/>
      <c r="H223" s="739"/>
      <c r="I223" s="740"/>
      <c r="J223" s="738" t="s">
        <v>12</v>
      </c>
      <c r="K223" s="739"/>
      <c r="L223" s="739"/>
      <c r="M223" s="739"/>
      <c r="N223" s="739"/>
      <c r="O223" s="740"/>
      <c r="P223" s="738" t="s">
        <v>13</v>
      </c>
      <c r="Q223" s="739"/>
      <c r="R223" s="739"/>
      <c r="S223" s="739"/>
      <c r="T223" s="739"/>
      <c r="U223" s="740"/>
      <c r="V223" s="738" t="s">
        <v>14</v>
      </c>
      <c r="W223" s="739"/>
      <c r="X223" s="739"/>
      <c r="Y223" s="739"/>
      <c r="Z223" s="739"/>
      <c r="AA223" s="740"/>
    </row>
    <row r="224" spans="2:27" s="185" customFormat="1" ht="51" customHeight="1">
      <c r="B224" s="149"/>
      <c r="C224" s="148"/>
      <c r="D224" s="741" t="s">
        <v>385</v>
      </c>
      <c r="E224" s="762"/>
      <c r="F224" s="763" t="s">
        <v>386</v>
      </c>
      <c r="G224" s="765" t="s">
        <v>387</v>
      </c>
      <c r="H224" s="766"/>
      <c r="I224" s="767" t="s">
        <v>388</v>
      </c>
      <c r="J224" s="741" t="s">
        <v>385</v>
      </c>
      <c r="K224" s="762"/>
      <c r="L224" s="763" t="s">
        <v>386</v>
      </c>
      <c r="M224" s="765" t="s">
        <v>387</v>
      </c>
      <c r="N224" s="766"/>
      <c r="O224" s="767" t="s">
        <v>388</v>
      </c>
      <c r="P224" s="741" t="s">
        <v>385</v>
      </c>
      <c r="Q224" s="762"/>
      <c r="R224" s="763" t="s">
        <v>386</v>
      </c>
      <c r="S224" s="765" t="s">
        <v>387</v>
      </c>
      <c r="T224" s="766"/>
      <c r="U224" s="767" t="s">
        <v>388</v>
      </c>
      <c r="V224" s="741" t="s">
        <v>385</v>
      </c>
      <c r="W224" s="762"/>
      <c r="X224" s="763" t="s">
        <v>386</v>
      </c>
      <c r="Y224" s="765" t="s">
        <v>387</v>
      </c>
      <c r="Z224" s="766"/>
      <c r="AA224" s="767" t="s">
        <v>388</v>
      </c>
    </row>
    <row r="225" spans="2:27" s="185" customFormat="1" ht="33" customHeight="1" thickBot="1">
      <c r="B225" s="223">
        <v>9</v>
      </c>
      <c r="C225" s="190" t="s">
        <v>10</v>
      </c>
      <c r="D225" s="191"/>
      <c r="E225" s="192" t="s">
        <v>416</v>
      </c>
      <c r="F225" s="764"/>
      <c r="G225" s="191"/>
      <c r="H225" s="192" t="s">
        <v>416</v>
      </c>
      <c r="I225" s="768"/>
      <c r="J225" s="191"/>
      <c r="K225" s="192" t="s">
        <v>416</v>
      </c>
      <c r="L225" s="764"/>
      <c r="M225" s="191"/>
      <c r="N225" s="192" t="s">
        <v>416</v>
      </c>
      <c r="O225" s="768"/>
      <c r="P225" s="191"/>
      <c r="Q225" s="192" t="s">
        <v>416</v>
      </c>
      <c r="R225" s="764"/>
      <c r="S225" s="191"/>
      <c r="T225" s="192" t="s">
        <v>416</v>
      </c>
      <c r="U225" s="768"/>
      <c r="V225" s="191"/>
      <c r="W225" s="192" t="s">
        <v>416</v>
      </c>
      <c r="X225" s="764"/>
      <c r="Y225" s="191"/>
      <c r="Z225" s="192" t="s">
        <v>416</v>
      </c>
      <c r="AA225" s="768"/>
    </row>
    <row r="226" spans="2:27" s="185" customFormat="1" ht="15.75" customHeight="1">
      <c r="B226" s="749" t="s">
        <v>561</v>
      </c>
      <c r="C226" s="193" t="s">
        <v>417</v>
      </c>
      <c r="D226" s="158">
        <v>0</v>
      </c>
      <c r="E226" s="183">
        <v>0</v>
      </c>
      <c r="F226" s="310">
        <v>0</v>
      </c>
      <c r="G226" s="297">
        <v>0</v>
      </c>
      <c r="H226" s="314">
        <v>0</v>
      </c>
      <c r="I226" s="315">
        <v>0</v>
      </c>
      <c r="J226" s="158">
        <v>0</v>
      </c>
      <c r="K226" s="183">
        <v>0</v>
      </c>
      <c r="L226" s="310">
        <v>0</v>
      </c>
      <c r="M226" s="297">
        <v>0</v>
      </c>
      <c r="N226" s="314">
        <v>0</v>
      </c>
      <c r="O226" s="315">
        <v>0</v>
      </c>
      <c r="P226" s="158">
        <v>0</v>
      </c>
      <c r="Q226" s="183">
        <v>0</v>
      </c>
      <c r="R226" s="310">
        <v>0</v>
      </c>
      <c r="S226" s="297">
        <v>0</v>
      </c>
      <c r="T226" s="314">
        <v>0</v>
      </c>
      <c r="U226" s="315">
        <v>0</v>
      </c>
      <c r="V226" s="158">
        <v>0</v>
      </c>
      <c r="W226" s="183">
        <v>0</v>
      </c>
      <c r="X226" s="310">
        <v>0</v>
      </c>
      <c r="Y226" s="297">
        <v>0</v>
      </c>
      <c r="Z226" s="314">
        <v>0</v>
      </c>
      <c r="AA226" s="315">
        <v>0</v>
      </c>
    </row>
    <row r="227" spans="2:27" s="185" customFormat="1" ht="15.75" customHeight="1">
      <c r="B227" s="750"/>
      <c r="C227" s="194" t="s">
        <v>395</v>
      </c>
      <c r="D227" s="158">
        <v>201.94444</v>
      </c>
      <c r="E227" s="183">
        <v>0</v>
      </c>
      <c r="F227" s="182">
        <v>146.258802</v>
      </c>
      <c r="G227" s="158">
        <v>22.73106</v>
      </c>
      <c r="H227" s="183">
        <v>0</v>
      </c>
      <c r="I227" s="225">
        <v>0.47315</v>
      </c>
      <c r="J227" s="158">
        <v>194.659212</v>
      </c>
      <c r="K227" s="183">
        <v>0</v>
      </c>
      <c r="L227" s="182">
        <v>138.403202</v>
      </c>
      <c r="M227" s="158">
        <v>22.902728</v>
      </c>
      <c r="N227" s="183">
        <v>0</v>
      </c>
      <c r="O227" s="225">
        <v>0.462056</v>
      </c>
      <c r="P227" s="158">
        <v>524.279288</v>
      </c>
      <c r="Q227" s="183">
        <v>0</v>
      </c>
      <c r="R227" s="182">
        <v>461.770108</v>
      </c>
      <c r="S227" s="158">
        <v>46.76476</v>
      </c>
      <c r="T227" s="183">
        <v>0</v>
      </c>
      <c r="U227" s="225">
        <v>0.475817</v>
      </c>
      <c r="V227" s="158">
        <v>188.000289</v>
      </c>
      <c r="W227" s="183">
        <v>0</v>
      </c>
      <c r="X227" s="182">
        <v>126.228333</v>
      </c>
      <c r="Y227" s="158">
        <v>21.852334</v>
      </c>
      <c r="Z227" s="183">
        <v>0</v>
      </c>
      <c r="AA227" s="225">
        <v>0.476479</v>
      </c>
    </row>
    <row r="228" spans="2:27" s="185" customFormat="1" ht="15.75" customHeight="1">
      <c r="B228" s="750"/>
      <c r="C228" s="195" t="s">
        <v>418</v>
      </c>
      <c r="D228" s="197">
        <v>4732.024775</v>
      </c>
      <c r="E228" s="204">
        <v>34.822947</v>
      </c>
      <c r="F228" s="316">
        <v>2928.116331</v>
      </c>
      <c r="G228" s="197">
        <v>1187.748917</v>
      </c>
      <c r="H228" s="204">
        <v>6.185965</v>
      </c>
      <c r="I228" s="206">
        <v>34.344516</v>
      </c>
      <c r="J228" s="197">
        <v>4729.074892</v>
      </c>
      <c r="K228" s="204">
        <v>36.181092</v>
      </c>
      <c r="L228" s="316">
        <v>2518.589056</v>
      </c>
      <c r="M228" s="197">
        <v>1256.673235</v>
      </c>
      <c r="N228" s="204">
        <v>6.520137</v>
      </c>
      <c r="O228" s="206">
        <v>33.234881</v>
      </c>
      <c r="P228" s="197">
        <v>4946.333033</v>
      </c>
      <c r="Q228" s="204">
        <v>37.915989</v>
      </c>
      <c r="R228" s="316">
        <v>2340.866839</v>
      </c>
      <c r="S228" s="197">
        <v>1249.680937</v>
      </c>
      <c r="T228" s="204">
        <v>6.936512</v>
      </c>
      <c r="U228" s="206">
        <v>28.606544</v>
      </c>
      <c r="V228" s="197">
        <v>5154.31912</v>
      </c>
      <c r="W228" s="204">
        <v>36.600751</v>
      </c>
      <c r="X228" s="316">
        <v>2371.640294</v>
      </c>
      <c r="Y228" s="197">
        <v>1385.497534</v>
      </c>
      <c r="Z228" s="204">
        <v>6.637287</v>
      </c>
      <c r="AA228" s="206">
        <v>31.940556</v>
      </c>
    </row>
    <row r="229" spans="2:27" s="185" customFormat="1" ht="15.75" customHeight="1">
      <c r="B229" s="750"/>
      <c r="C229" s="196" t="s">
        <v>419</v>
      </c>
      <c r="D229" s="197">
        <v>39.712311</v>
      </c>
      <c r="E229" s="204">
        <v>0</v>
      </c>
      <c r="F229" s="316">
        <v>39.712311</v>
      </c>
      <c r="G229" s="197">
        <v>22.21117</v>
      </c>
      <c r="H229" s="204">
        <v>0</v>
      </c>
      <c r="I229" s="206">
        <v>3.501654</v>
      </c>
      <c r="J229" s="197">
        <v>40.133259</v>
      </c>
      <c r="K229" s="204">
        <v>0</v>
      </c>
      <c r="L229" s="316">
        <v>40.133259</v>
      </c>
      <c r="M229" s="197">
        <v>25.479746</v>
      </c>
      <c r="N229" s="204">
        <v>0</v>
      </c>
      <c r="O229" s="206">
        <v>2.68101</v>
      </c>
      <c r="P229" s="197">
        <v>39.557743</v>
      </c>
      <c r="Q229" s="204">
        <v>0</v>
      </c>
      <c r="R229" s="316">
        <v>39.557743</v>
      </c>
      <c r="S229" s="197">
        <v>29.517909</v>
      </c>
      <c r="T229" s="204">
        <v>0</v>
      </c>
      <c r="U229" s="206">
        <v>1.245196</v>
      </c>
      <c r="V229" s="197">
        <v>39.977712</v>
      </c>
      <c r="W229" s="204">
        <v>0</v>
      </c>
      <c r="X229" s="316">
        <v>39.977712</v>
      </c>
      <c r="Y229" s="197">
        <v>33.947908</v>
      </c>
      <c r="Z229" s="204">
        <v>0</v>
      </c>
      <c r="AA229" s="206">
        <v>1.258436</v>
      </c>
    </row>
    <row r="230" spans="2:27" s="185" customFormat="1" ht="15.75" customHeight="1">
      <c r="B230" s="750"/>
      <c r="C230" s="196" t="s">
        <v>420</v>
      </c>
      <c r="D230" s="197">
        <v>120.017558</v>
      </c>
      <c r="E230" s="204">
        <v>0</v>
      </c>
      <c r="F230" s="316">
        <v>120.017558</v>
      </c>
      <c r="G230" s="197">
        <v>123.402761</v>
      </c>
      <c r="H230" s="204">
        <v>0</v>
      </c>
      <c r="I230" s="206">
        <v>0.183364</v>
      </c>
      <c r="J230" s="197">
        <v>120.008846</v>
      </c>
      <c r="K230" s="204">
        <v>0</v>
      </c>
      <c r="L230" s="316">
        <v>115.008846</v>
      </c>
      <c r="M230" s="197">
        <v>120.395428</v>
      </c>
      <c r="N230" s="204">
        <v>0</v>
      </c>
      <c r="O230" s="206">
        <v>0.192818</v>
      </c>
      <c r="P230" s="197">
        <v>100.103813</v>
      </c>
      <c r="Q230" s="204">
        <v>0</v>
      </c>
      <c r="R230" s="316">
        <v>100.103813</v>
      </c>
      <c r="S230" s="197">
        <v>97.794384</v>
      </c>
      <c r="T230" s="204">
        <v>0</v>
      </c>
      <c r="U230" s="206">
        <v>0.151458</v>
      </c>
      <c r="V230" s="197">
        <v>146.130908</v>
      </c>
      <c r="W230" s="204">
        <v>0</v>
      </c>
      <c r="X230" s="316">
        <v>146.130908</v>
      </c>
      <c r="Y230" s="197">
        <v>153.809857</v>
      </c>
      <c r="Z230" s="204">
        <v>0</v>
      </c>
      <c r="AA230" s="206">
        <v>0.866857</v>
      </c>
    </row>
    <row r="231" spans="2:27" s="185" customFormat="1" ht="15.75" customHeight="1">
      <c r="B231" s="750"/>
      <c r="C231" s="195" t="s">
        <v>398</v>
      </c>
      <c r="D231" s="158">
        <v>7.391196</v>
      </c>
      <c r="E231" s="183">
        <v>5.8E-05</v>
      </c>
      <c r="F231" s="182">
        <v>7.33214</v>
      </c>
      <c r="G231" s="158">
        <v>1.00057</v>
      </c>
      <c r="H231" s="183">
        <v>1.6E-05</v>
      </c>
      <c r="I231" s="225">
        <v>0.003838</v>
      </c>
      <c r="J231" s="158">
        <v>7.612298</v>
      </c>
      <c r="K231" s="183">
        <v>0.097903</v>
      </c>
      <c r="L231" s="182">
        <v>7.581039</v>
      </c>
      <c r="M231" s="158">
        <v>1.188173</v>
      </c>
      <c r="N231" s="183">
        <v>0.037916</v>
      </c>
      <c r="O231" s="225">
        <v>0.016354</v>
      </c>
      <c r="P231" s="158">
        <v>9.150875</v>
      </c>
      <c r="Q231" s="183">
        <v>0.095822</v>
      </c>
      <c r="R231" s="182">
        <v>9.119461</v>
      </c>
      <c r="S231" s="158">
        <v>1.443571</v>
      </c>
      <c r="T231" s="183">
        <v>0.038661</v>
      </c>
      <c r="U231" s="225">
        <v>0.016998</v>
      </c>
      <c r="V231" s="158">
        <v>9.348876</v>
      </c>
      <c r="W231" s="183">
        <v>0.09585</v>
      </c>
      <c r="X231" s="182">
        <v>9.322165</v>
      </c>
      <c r="Y231" s="158">
        <v>1.604557</v>
      </c>
      <c r="Z231" s="183">
        <v>0.03862</v>
      </c>
      <c r="AA231" s="225">
        <v>0.021231</v>
      </c>
    </row>
    <row r="232" spans="2:27" s="185" customFormat="1" ht="15.75" customHeight="1">
      <c r="B232" s="750"/>
      <c r="C232" s="199" t="s">
        <v>421</v>
      </c>
      <c r="D232" s="158">
        <v>7.271363</v>
      </c>
      <c r="E232" s="183">
        <v>0</v>
      </c>
      <c r="F232" s="182">
        <v>7.229878</v>
      </c>
      <c r="G232" s="158">
        <v>0.961113</v>
      </c>
      <c r="H232" s="183">
        <v>0</v>
      </c>
      <c r="I232" s="225">
        <v>0.003474</v>
      </c>
      <c r="J232" s="158">
        <v>7.463751</v>
      </c>
      <c r="K232" s="183">
        <v>0.097747</v>
      </c>
      <c r="L232" s="182">
        <v>7.463751</v>
      </c>
      <c r="M232" s="158">
        <v>1.144837</v>
      </c>
      <c r="N232" s="183">
        <v>0.037877</v>
      </c>
      <c r="O232" s="225">
        <v>0.015685</v>
      </c>
      <c r="P232" s="158">
        <v>8.102918</v>
      </c>
      <c r="Q232" s="183">
        <v>0.095647</v>
      </c>
      <c r="R232" s="182">
        <v>8.102918</v>
      </c>
      <c r="S232" s="158">
        <v>1.316091</v>
      </c>
      <c r="T232" s="183">
        <v>0.038617</v>
      </c>
      <c r="U232" s="225">
        <v>0.016391</v>
      </c>
      <c r="V232" s="158">
        <v>8.314538</v>
      </c>
      <c r="W232" s="183">
        <v>0.09561</v>
      </c>
      <c r="X232" s="182">
        <v>8.314538</v>
      </c>
      <c r="Y232" s="158">
        <v>1.475888</v>
      </c>
      <c r="Z232" s="183">
        <v>0.038603</v>
      </c>
      <c r="AA232" s="225">
        <v>0.020222</v>
      </c>
    </row>
    <row r="233" spans="2:27" s="185" customFormat="1" ht="15.75" customHeight="1">
      <c r="B233" s="750"/>
      <c r="C233" s="200" t="s">
        <v>422</v>
      </c>
      <c r="D233" s="158">
        <v>0</v>
      </c>
      <c r="E233" s="183">
        <v>0</v>
      </c>
      <c r="F233" s="182">
        <v>0</v>
      </c>
      <c r="G233" s="158">
        <v>0</v>
      </c>
      <c r="H233" s="183">
        <v>0</v>
      </c>
      <c r="I233" s="225">
        <v>0</v>
      </c>
      <c r="J233" s="158">
        <v>0</v>
      </c>
      <c r="K233" s="183">
        <v>0</v>
      </c>
      <c r="L233" s="182">
        <v>0</v>
      </c>
      <c r="M233" s="158">
        <v>0</v>
      </c>
      <c r="N233" s="183">
        <v>0</v>
      </c>
      <c r="O233" s="225">
        <v>0</v>
      </c>
      <c r="P233" s="158">
        <v>0</v>
      </c>
      <c r="Q233" s="183">
        <v>0</v>
      </c>
      <c r="R233" s="182">
        <v>0</v>
      </c>
      <c r="S233" s="158">
        <v>0</v>
      </c>
      <c r="T233" s="183">
        <v>0</v>
      </c>
      <c r="U233" s="225">
        <v>0</v>
      </c>
      <c r="V233" s="158">
        <v>0</v>
      </c>
      <c r="W233" s="183">
        <v>0</v>
      </c>
      <c r="X233" s="182">
        <v>0</v>
      </c>
      <c r="Y233" s="158">
        <v>0</v>
      </c>
      <c r="Z233" s="183">
        <v>0</v>
      </c>
      <c r="AA233" s="225">
        <v>0</v>
      </c>
    </row>
    <row r="234" spans="2:27" s="185" customFormat="1" ht="15.75" customHeight="1">
      <c r="B234" s="750"/>
      <c r="C234" s="200" t="s">
        <v>423</v>
      </c>
      <c r="D234" s="158">
        <v>7.271363</v>
      </c>
      <c r="E234" s="183">
        <v>0</v>
      </c>
      <c r="F234" s="182">
        <v>7.229878</v>
      </c>
      <c r="G234" s="158">
        <v>0.961113</v>
      </c>
      <c r="H234" s="183">
        <v>0</v>
      </c>
      <c r="I234" s="225">
        <v>0.003474</v>
      </c>
      <c r="J234" s="158">
        <v>7.463751</v>
      </c>
      <c r="K234" s="183">
        <v>0.097747</v>
      </c>
      <c r="L234" s="182">
        <v>7.463751</v>
      </c>
      <c r="M234" s="158">
        <v>1.144837</v>
      </c>
      <c r="N234" s="183">
        <v>0.037877</v>
      </c>
      <c r="O234" s="225">
        <v>0.015685</v>
      </c>
      <c r="P234" s="158">
        <v>8.102918</v>
      </c>
      <c r="Q234" s="183">
        <v>0.095647</v>
      </c>
      <c r="R234" s="182">
        <v>8.102918</v>
      </c>
      <c r="S234" s="158">
        <v>1.316091</v>
      </c>
      <c r="T234" s="183">
        <v>0.038617</v>
      </c>
      <c r="U234" s="225">
        <v>0.016391</v>
      </c>
      <c r="V234" s="158">
        <v>8.314538</v>
      </c>
      <c r="W234" s="183">
        <v>0.09561</v>
      </c>
      <c r="X234" s="182">
        <v>8.314538</v>
      </c>
      <c r="Y234" s="158">
        <v>1.475888</v>
      </c>
      <c r="Z234" s="183">
        <v>0.038603</v>
      </c>
      <c r="AA234" s="225">
        <v>0.020222</v>
      </c>
    </row>
    <row r="235" spans="2:27" s="185" customFormat="1" ht="15.75" customHeight="1">
      <c r="B235" s="750"/>
      <c r="C235" s="199" t="s">
        <v>424</v>
      </c>
      <c r="D235" s="158">
        <v>0</v>
      </c>
      <c r="E235" s="183">
        <v>0</v>
      </c>
      <c r="F235" s="182">
        <v>0</v>
      </c>
      <c r="G235" s="158">
        <v>0</v>
      </c>
      <c r="H235" s="183">
        <v>0</v>
      </c>
      <c r="I235" s="225">
        <v>0</v>
      </c>
      <c r="J235" s="158">
        <v>0</v>
      </c>
      <c r="K235" s="183">
        <v>0</v>
      </c>
      <c r="L235" s="182">
        <v>0</v>
      </c>
      <c r="M235" s="158">
        <v>0</v>
      </c>
      <c r="N235" s="183">
        <v>0</v>
      </c>
      <c r="O235" s="225">
        <v>0</v>
      </c>
      <c r="P235" s="158">
        <v>0</v>
      </c>
      <c r="Q235" s="183">
        <v>0</v>
      </c>
      <c r="R235" s="182">
        <v>0</v>
      </c>
      <c r="S235" s="158">
        <v>0</v>
      </c>
      <c r="T235" s="183">
        <v>0</v>
      </c>
      <c r="U235" s="225">
        <v>0</v>
      </c>
      <c r="V235" s="158">
        <v>0</v>
      </c>
      <c r="W235" s="183">
        <v>0</v>
      </c>
      <c r="X235" s="182">
        <v>0</v>
      </c>
      <c r="Y235" s="158">
        <v>0</v>
      </c>
      <c r="Z235" s="183">
        <v>0</v>
      </c>
      <c r="AA235" s="225">
        <v>0</v>
      </c>
    </row>
    <row r="236" spans="2:27" s="185" customFormat="1" ht="15.75" customHeight="1">
      <c r="B236" s="750"/>
      <c r="C236" s="199" t="s">
        <v>425</v>
      </c>
      <c r="D236" s="158">
        <v>0.119833</v>
      </c>
      <c r="E236" s="183">
        <v>5.8E-05</v>
      </c>
      <c r="F236" s="182">
        <v>0.102262</v>
      </c>
      <c r="G236" s="158">
        <v>0.039457</v>
      </c>
      <c r="H236" s="183">
        <v>1.6E-05</v>
      </c>
      <c r="I236" s="225">
        <v>0.000364</v>
      </c>
      <c r="J236" s="158">
        <v>0.148547</v>
      </c>
      <c r="K236" s="183">
        <v>0.000156</v>
      </c>
      <c r="L236" s="182">
        <v>0.117288</v>
      </c>
      <c r="M236" s="158">
        <v>0.043336</v>
      </c>
      <c r="N236" s="183">
        <v>3.9E-05</v>
      </c>
      <c r="O236" s="225">
        <v>0.000669</v>
      </c>
      <c r="P236" s="158">
        <v>1.047957</v>
      </c>
      <c r="Q236" s="183">
        <v>0.000175</v>
      </c>
      <c r="R236" s="182">
        <v>1.016543</v>
      </c>
      <c r="S236" s="158">
        <v>0.12748</v>
      </c>
      <c r="T236" s="183">
        <v>4.4E-05</v>
      </c>
      <c r="U236" s="225">
        <v>0.000607</v>
      </c>
      <c r="V236" s="158">
        <v>1.034338</v>
      </c>
      <c r="W236" s="183">
        <v>0.00024</v>
      </c>
      <c r="X236" s="182">
        <v>1.007627</v>
      </c>
      <c r="Y236" s="158">
        <v>0.128669</v>
      </c>
      <c r="Z236" s="183">
        <v>1.7E-05</v>
      </c>
      <c r="AA236" s="225">
        <v>0.001009</v>
      </c>
    </row>
    <row r="237" spans="2:27" s="185" customFormat="1" ht="15.75" customHeight="1">
      <c r="B237" s="750"/>
      <c r="C237" s="200" t="s">
        <v>426</v>
      </c>
      <c r="D237" s="158">
        <v>0</v>
      </c>
      <c r="E237" s="183">
        <v>0</v>
      </c>
      <c r="F237" s="182">
        <v>0</v>
      </c>
      <c r="G237" s="158">
        <v>0</v>
      </c>
      <c r="H237" s="183">
        <v>0</v>
      </c>
      <c r="I237" s="225">
        <v>0</v>
      </c>
      <c r="J237" s="158">
        <v>0</v>
      </c>
      <c r="K237" s="183">
        <v>0</v>
      </c>
      <c r="L237" s="182">
        <v>0</v>
      </c>
      <c r="M237" s="158">
        <v>0</v>
      </c>
      <c r="N237" s="183">
        <v>0</v>
      </c>
      <c r="O237" s="225">
        <v>0</v>
      </c>
      <c r="P237" s="158">
        <v>0</v>
      </c>
      <c r="Q237" s="183">
        <v>0</v>
      </c>
      <c r="R237" s="182">
        <v>0</v>
      </c>
      <c r="S237" s="158">
        <v>0</v>
      </c>
      <c r="T237" s="183">
        <v>0</v>
      </c>
      <c r="U237" s="225">
        <v>0</v>
      </c>
      <c r="V237" s="158">
        <v>0</v>
      </c>
      <c r="W237" s="183">
        <v>0</v>
      </c>
      <c r="X237" s="182">
        <v>0</v>
      </c>
      <c r="Y237" s="158">
        <v>0</v>
      </c>
      <c r="Z237" s="183">
        <v>0</v>
      </c>
      <c r="AA237" s="225">
        <v>0</v>
      </c>
    </row>
    <row r="238" spans="2:27" s="185" customFormat="1" ht="15.75" customHeight="1">
      <c r="B238" s="750"/>
      <c r="C238" s="201" t="s">
        <v>427</v>
      </c>
      <c r="D238" s="158">
        <v>0.119833</v>
      </c>
      <c r="E238" s="183">
        <v>5.8E-05</v>
      </c>
      <c r="F238" s="182">
        <v>0.102262</v>
      </c>
      <c r="G238" s="158">
        <v>0.039457</v>
      </c>
      <c r="H238" s="183">
        <v>1.6E-05</v>
      </c>
      <c r="I238" s="225">
        <v>0.000364</v>
      </c>
      <c r="J238" s="158">
        <v>0.148547</v>
      </c>
      <c r="K238" s="183">
        <v>0.000156</v>
      </c>
      <c r="L238" s="182">
        <v>0.117288</v>
      </c>
      <c r="M238" s="158">
        <v>0.043336</v>
      </c>
      <c r="N238" s="183">
        <v>3.9E-05</v>
      </c>
      <c r="O238" s="225">
        <v>0.000669</v>
      </c>
      <c r="P238" s="158">
        <v>1.047957</v>
      </c>
      <c r="Q238" s="183">
        <v>0.000175</v>
      </c>
      <c r="R238" s="182">
        <v>1.016543</v>
      </c>
      <c r="S238" s="158">
        <v>0.12748</v>
      </c>
      <c r="T238" s="183">
        <v>4.4E-05</v>
      </c>
      <c r="U238" s="225">
        <v>0.000607</v>
      </c>
      <c r="V238" s="158">
        <v>1.034338</v>
      </c>
      <c r="W238" s="183">
        <v>0.00024</v>
      </c>
      <c r="X238" s="182">
        <v>1.007627</v>
      </c>
      <c r="Y238" s="158">
        <v>0.128669</v>
      </c>
      <c r="Z238" s="183">
        <v>1.7E-05</v>
      </c>
      <c r="AA238" s="225">
        <v>0.001009</v>
      </c>
    </row>
    <row r="239" spans="2:27" s="185" customFormat="1" ht="15.75" customHeight="1">
      <c r="B239" s="750"/>
      <c r="C239" s="195" t="s">
        <v>405</v>
      </c>
      <c r="D239" s="158">
        <v>43.885686</v>
      </c>
      <c r="E239" s="183">
        <v>1E-06</v>
      </c>
      <c r="F239" s="182">
        <v>43.885686</v>
      </c>
      <c r="G239" s="158">
        <v>162.377036</v>
      </c>
      <c r="H239" s="183">
        <v>0</v>
      </c>
      <c r="I239" s="225">
        <v>0</v>
      </c>
      <c r="J239" s="158">
        <v>44.041388</v>
      </c>
      <c r="K239" s="183">
        <v>1E-06</v>
      </c>
      <c r="L239" s="182">
        <v>44.041388</v>
      </c>
      <c r="M239" s="158">
        <v>162.953128</v>
      </c>
      <c r="N239" s="183">
        <v>0</v>
      </c>
      <c r="O239" s="225">
        <v>0</v>
      </c>
      <c r="P239" s="158">
        <v>44.041388</v>
      </c>
      <c r="Q239" s="183">
        <v>1E-06</v>
      </c>
      <c r="R239" s="182">
        <v>44.041388</v>
      </c>
      <c r="S239" s="158">
        <v>162.953128</v>
      </c>
      <c r="T239" s="183">
        <v>0</v>
      </c>
      <c r="U239" s="225">
        <v>0</v>
      </c>
      <c r="V239" s="158">
        <v>43.404348</v>
      </c>
      <c r="W239" s="183">
        <v>1E-06</v>
      </c>
      <c r="X239" s="182">
        <v>43.404348</v>
      </c>
      <c r="Y239" s="158">
        <v>160.596083</v>
      </c>
      <c r="Z239" s="183">
        <v>0</v>
      </c>
      <c r="AA239" s="225">
        <v>0</v>
      </c>
    </row>
    <row r="240" spans="2:27" s="226" customFormat="1" ht="15.75" customHeight="1" hidden="1">
      <c r="B240" s="750"/>
      <c r="C240" s="203"/>
      <c r="D240" s="158"/>
      <c r="E240" s="183"/>
      <c r="F240" s="182"/>
      <c r="G240" s="158"/>
      <c r="H240" s="183"/>
      <c r="I240" s="224"/>
      <c r="J240" s="158"/>
      <c r="K240" s="183"/>
      <c r="L240" s="182"/>
      <c r="M240" s="158"/>
      <c r="N240" s="183"/>
      <c r="O240" s="225"/>
      <c r="P240" s="158"/>
      <c r="Q240" s="183"/>
      <c r="R240" s="182"/>
      <c r="S240" s="158"/>
      <c r="T240" s="183"/>
      <c r="U240" s="225"/>
      <c r="V240" s="158"/>
      <c r="W240" s="183"/>
      <c r="X240" s="182"/>
      <c r="Y240" s="158"/>
      <c r="Z240" s="183"/>
      <c r="AA240" s="225"/>
    </row>
    <row r="241" spans="2:27" s="185" customFormat="1" ht="15.75" customHeight="1">
      <c r="B241" s="750"/>
      <c r="C241" s="207" t="s">
        <v>429</v>
      </c>
      <c r="D241" s="227"/>
      <c r="E241" s="228"/>
      <c r="F241" s="229"/>
      <c r="G241" s="227"/>
      <c r="H241" s="230"/>
      <c r="I241" s="211"/>
      <c r="J241" s="227"/>
      <c r="K241" s="228"/>
      <c r="L241" s="229"/>
      <c r="M241" s="227"/>
      <c r="N241" s="228"/>
      <c r="O241" s="214"/>
      <c r="P241" s="227"/>
      <c r="Q241" s="228"/>
      <c r="R241" s="229"/>
      <c r="S241" s="227"/>
      <c r="T241" s="228"/>
      <c r="U241" s="214"/>
      <c r="V241" s="227"/>
      <c r="W241" s="228"/>
      <c r="X241" s="229"/>
      <c r="Y241" s="227"/>
      <c r="Z241" s="228"/>
      <c r="AA241" s="214"/>
    </row>
    <row r="242" spans="2:27" s="185" customFormat="1" ht="19.5" customHeight="1" thickBot="1">
      <c r="B242" s="751"/>
      <c r="C242" s="215" t="s">
        <v>433</v>
      </c>
      <c r="D242" s="238"/>
      <c r="E242" s="239"/>
      <c r="F242" s="240"/>
      <c r="G242" s="238"/>
      <c r="H242" s="217"/>
      <c r="I242" s="220"/>
      <c r="J242" s="220"/>
      <c r="K242" s="231"/>
      <c r="L242" s="232"/>
      <c r="M242" s="220"/>
      <c r="N242" s="231"/>
      <c r="O242" s="221"/>
      <c r="P242" s="220"/>
      <c r="Q242" s="231"/>
      <c r="R242" s="232"/>
      <c r="S242" s="220"/>
      <c r="T242" s="231"/>
      <c r="U242" s="221"/>
      <c r="V242" s="220"/>
      <c r="W242" s="231"/>
      <c r="X242" s="232"/>
      <c r="Y242" s="220"/>
      <c r="Z242" s="231"/>
      <c r="AA242" s="221"/>
    </row>
    <row r="243" spans="2:27" s="235" customFormat="1" ht="14.25">
      <c r="B243" s="233"/>
      <c r="C243" s="222"/>
      <c r="D243" s="233" t="s">
        <v>408</v>
      </c>
      <c r="E243" s="222"/>
      <c r="F243" s="222"/>
      <c r="G243" s="222"/>
      <c r="H243" s="222"/>
      <c r="I243" s="234"/>
      <c r="J243" s="222"/>
      <c r="K243" s="222"/>
      <c r="L243" s="222"/>
      <c r="M243" s="222"/>
      <c r="N243" s="222"/>
      <c r="O243" s="222"/>
      <c r="P243" s="233"/>
      <c r="Q243" s="222"/>
      <c r="R243" s="222"/>
      <c r="S243" s="222"/>
      <c r="T243" s="222"/>
      <c r="U243" s="222"/>
      <c r="V243" s="222"/>
      <c r="W243" s="222"/>
      <c r="X243" s="222"/>
      <c r="Y243" s="222"/>
      <c r="Z243" s="222"/>
      <c r="AA243" s="222"/>
    </row>
    <row r="244" spans="2:27" s="185" customFormat="1" ht="22.5">
      <c r="B244" s="236"/>
      <c r="D244" s="186"/>
      <c r="E244" s="186"/>
      <c r="F244" s="186"/>
      <c r="G244" s="186"/>
      <c r="H244" s="186"/>
      <c r="I244" s="237"/>
      <c r="J244" s="186"/>
      <c r="K244" s="186"/>
      <c r="L244" s="186"/>
      <c r="M244" s="186"/>
      <c r="N244" s="186"/>
      <c r="O244" s="186"/>
      <c r="P244" s="186"/>
      <c r="Q244" s="186"/>
      <c r="R244" s="186"/>
      <c r="S244" s="186"/>
      <c r="T244" s="186"/>
      <c r="U244" s="186"/>
      <c r="V244" s="186"/>
      <c r="W244" s="186"/>
      <c r="X244" s="186"/>
      <c r="Y244" s="186"/>
      <c r="Z244" s="186"/>
      <c r="AA244" s="186"/>
    </row>
    <row r="245" spans="2:27" s="185" customFormat="1" ht="23.25" thickBot="1">
      <c r="B245" s="236"/>
      <c r="D245" s="186"/>
      <c r="E245" s="186"/>
      <c r="F245" s="186"/>
      <c r="G245" s="186"/>
      <c r="H245" s="186"/>
      <c r="I245" s="237"/>
      <c r="J245" s="186"/>
      <c r="K245" s="186"/>
      <c r="L245" s="186"/>
      <c r="M245" s="186"/>
      <c r="N245" s="186"/>
      <c r="O245" s="186"/>
      <c r="P245" s="186"/>
      <c r="Q245" s="186"/>
      <c r="R245" s="186"/>
      <c r="S245" s="186"/>
      <c r="T245" s="186"/>
      <c r="U245" s="186"/>
      <c r="V245" s="186"/>
      <c r="W245" s="186"/>
      <c r="X245" s="186"/>
      <c r="Y245" s="186"/>
      <c r="Z245" s="186"/>
      <c r="AA245" s="186"/>
    </row>
    <row r="246" spans="2:27" s="185" customFormat="1" ht="32.25" customHeight="1" thickBot="1">
      <c r="B246" s="145"/>
      <c r="C246" s="148"/>
      <c r="D246" s="752" t="s">
        <v>415</v>
      </c>
      <c r="E246" s="753"/>
      <c r="F246" s="753"/>
      <c r="G246" s="753"/>
      <c r="H246" s="753"/>
      <c r="I246" s="753"/>
      <c r="J246" s="753"/>
      <c r="K246" s="753"/>
      <c r="L246" s="753"/>
      <c r="M246" s="753"/>
      <c r="N246" s="753"/>
      <c r="O246" s="753"/>
      <c r="P246" s="739"/>
      <c r="Q246" s="739"/>
      <c r="R246" s="739"/>
      <c r="S246" s="739"/>
      <c r="T246" s="739"/>
      <c r="U246" s="739"/>
      <c r="V246" s="739"/>
      <c r="W246" s="739"/>
      <c r="X246" s="739"/>
      <c r="Y246" s="739"/>
      <c r="Z246" s="739"/>
      <c r="AA246" s="740"/>
    </row>
    <row r="247" spans="2:27" s="185" customFormat="1" ht="32.25" customHeight="1" thickBot="1">
      <c r="B247" s="145"/>
      <c r="C247" s="148"/>
      <c r="D247" s="738" t="s">
        <v>11</v>
      </c>
      <c r="E247" s="739"/>
      <c r="F247" s="739"/>
      <c r="G247" s="739"/>
      <c r="H247" s="739"/>
      <c r="I247" s="740"/>
      <c r="J247" s="738" t="s">
        <v>12</v>
      </c>
      <c r="K247" s="739"/>
      <c r="L247" s="739"/>
      <c r="M247" s="739"/>
      <c r="N247" s="739"/>
      <c r="O247" s="740"/>
      <c r="P247" s="738" t="s">
        <v>13</v>
      </c>
      <c r="Q247" s="739"/>
      <c r="R247" s="739"/>
      <c r="S247" s="739"/>
      <c r="T247" s="739"/>
      <c r="U247" s="740"/>
      <c r="V247" s="738" t="s">
        <v>14</v>
      </c>
      <c r="W247" s="739"/>
      <c r="X247" s="739"/>
      <c r="Y247" s="739"/>
      <c r="Z247" s="739"/>
      <c r="AA247" s="740"/>
    </row>
    <row r="248" spans="2:27" s="185" customFormat="1" ht="51" customHeight="1">
      <c r="B248" s="149"/>
      <c r="C248" s="148"/>
      <c r="D248" s="741" t="s">
        <v>385</v>
      </c>
      <c r="E248" s="762"/>
      <c r="F248" s="763" t="s">
        <v>386</v>
      </c>
      <c r="G248" s="765" t="s">
        <v>387</v>
      </c>
      <c r="H248" s="766"/>
      <c r="I248" s="767" t="s">
        <v>388</v>
      </c>
      <c r="J248" s="741" t="s">
        <v>385</v>
      </c>
      <c r="K248" s="762"/>
      <c r="L248" s="763" t="s">
        <v>386</v>
      </c>
      <c r="M248" s="765" t="s">
        <v>387</v>
      </c>
      <c r="N248" s="766"/>
      <c r="O248" s="767" t="s">
        <v>388</v>
      </c>
      <c r="P248" s="741" t="s">
        <v>385</v>
      </c>
      <c r="Q248" s="762"/>
      <c r="R248" s="763" t="s">
        <v>386</v>
      </c>
      <c r="S248" s="765" t="s">
        <v>387</v>
      </c>
      <c r="T248" s="766"/>
      <c r="U248" s="767" t="s">
        <v>388</v>
      </c>
      <c r="V248" s="741" t="s">
        <v>385</v>
      </c>
      <c r="W248" s="762"/>
      <c r="X248" s="763" t="s">
        <v>386</v>
      </c>
      <c r="Y248" s="765" t="s">
        <v>387</v>
      </c>
      <c r="Z248" s="766"/>
      <c r="AA248" s="767" t="s">
        <v>388</v>
      </c>
    </row>
    <row r="249" spans="2:27" s="185" customFormat="1" ht="33" customHeight="1" thickBot="1">
      <c r="B249" s="223">
        <v>10</v>
      </c>
      <c r="C249" s="190" t="s">
        <v>10</v>
      </c>
      <c r="D249" s="191"/>
      <c r="E249" s="192" t="s">
        <v>416</v>
      </c>
      <c r="F249" s="764"/>
      <c r="G249" s="191"/>
      <c r="H249" s="192" t="s">
        <v>416</v>
      </c>
      <c r="I249" s="768"/>
      <c r="J249" s="191"/>
      <c r="K249" s="192" t="s">
        <v>416</v>
      </c>
      <c r="L249" s="764"/>
      <c r="M249" s="191"/>
      <c r="N249" s="192" t="s">
        <v>416</v>
      </c>
      <c r="O249" s="768"/>
      <c r="P249" s="191"/>
      <c r="Q249" s="192" t="s">
        <v>416</v>
      </c>
      <c r="R249" s="764"/>
      <c r="S249" s="191"/>
      <c r="T249" s="192" t="s">
        <v>416</v>
      </c>
      <c r="U249" s="768"/>
      <c r="V249" s="191"/>
      <c r="W249" s="192" t="s">
        <v>416</v>
      </c>
      <c r="X249" s="764"/>
      <c r="Y249" s="191"/>
      <c r="Z249" s="192" t="s">
        <v>416</v>
      </c>
      <c r="AA249" s="768"/>
    </row>
    <row r="250" spans="2:27" s="185" customFormat="1" ht="15.75" customHeight="1">
      <c r="B250" s="749" t="s">
        <v>555</v>
      </c>
      <c r="C250" s="193" t="s">
        <v>417</v>
      </c>
      <c r="D250" s="158">
        <v>0</v>
      </c>
      <c r="E250" s="183">
        <v>0</v>
      </c>
      <c r="F250" s="310">
        <v>0</v>
      </c>
      <c r="G250" s="297">
        <v>0</v>
      </c>
      <c r="H250" s="314">
        <v>0</v>
      </c>
      <c r="I250" s="315">
        <v>0</v>
      </c>
      <c r="J250" s="158">
        <v>0</v>
      </c>
      <c r="K250" s="183">
        <v>0</v>
      </c>
      <c r="L250" s="310">
        <v>0</v>
      </c>
      <c r="M250" s="297">
        <v>0</v>
      </c>
      <c r="N250" s="314">
        <v>0</v>
      </c>
      <c r="O250" s="315">
        <v>0</v>
      </c>
      <c r="P250" s="158">
        <v>0</v>
      </c>
      <c r="Q250" s="183">
        <v>0</v>
      </c>
      <c r="R250" s="310">
        <v>0</v>
      </c>
      <c r="S250" s="297">
        <v>0</v>
      </c>
      <c r="T250" s="314">
        <v>0</v>
      </c>
      <c r="U250" s="315">
        <v>0</v>
      </c>
      <c r="V250" s="158">
        <v>0</v>
      </c>
      <c r="W250" s="183">
        <v>0</v>
      </c>
      <c r="X250" s="310">
        <v>0</v>
      </c>
      <c r="Y250" s="297">
        <v>0</v>
      </c>
      <c r="Z250" s="314">
        <v>0</v>
      </c>
      <c r="AA250" s="315">
        <v>0</v>
      </c>
    </row>
    <row r="251" spans="2:27" s="185" customFormat="1" ht="15.75" customHeight="1">
      <c r="B251" s="750"/>
      <c r="C251" s="194" t="s">
        <v>395</v>
      </c>
      <c r="D251" s="158">
        <v>479.878914</v>
      </c>
      <c r="E251" s="183">
        <v>0</v>
      </c>
      <c r="F251" s="182">
        <v>36.323972</v>
      </c>
      <c r="G251" s="158">
        <v>81.796246</v>
      </c>
      <c r="H251" s="183">
        <v>0</v>
      </c>
      <c r="I251" s="225">
        <v>0.303205</v>
      </c>
      <c r="J251" s="158">
        <v>648.708685</v>
      </c>
      <c r="K251" s="183">
        <v>0</v>
      </c>
      <c r="L251" s="182">
        <v>58.377564</v>
      </c>
      <c r="M251" s="158">
        <v>107.8768</v>
      </c>
      <c r="N251" s="183">
        <v>0</v>
      </c>
      <c r="O251" s="225">
        <v>0.332061</v>
      </c>
      <c r="P251" s="158">
        <v>741.49641</v>
      </c>
      <c r="Q251" s="183">
        <v>0</v>
      </c>
      <c r="R251" s="182">
        <v>88.44465</v>
      </c>
      <c r="S251" s="158">
        <v>168.399011</v>
      </c>
      <c r="T251" s="183">
        <v>0</v>
      </c>
      <c r="U251" s="225">
        <v>0.697921</v>
      </c>
      <c r="V251" s="158">
        <v>742.415111</v>
      </c>
      <c r="W251" s="183">
        <v>0</v>
      </c>
      <c r="X251" s="182">
        <v>87.025964</v>
      </c>
      <c r="Y251" s="158">
        <v>161.110436</v>
      </c>
      <c r="Z251" s="183">
        <v>0</v>
      </c>
      <c r="AA251" s="225">
        <v>0.786266</v>
      </c>
    </row>
    <row r="252" spans="2:27" s="185" customFormat="1" ht="15.75" customHeight="1">
      <c r="B252" s="750"/>
      <c r="C252" s="195" t="s">
        <v>418</v>
      </c>
      <c r="D252" s="197">
        <v>145.457687</v>
      </c>
      <c r="E252" s="204">
        <v>0.000685</v>
      </c>
      <c r="F252" s="316">
        <v>1.919737</v>
      </c>
      <c r="G252" s="197">
        <v>1.442871</v>
      </c>
      <c r="H252" s="204">
        <v>0.000164</v>
      </c>
      <c r="I252" s="206">
        <v>0.057936</v>
      </c>
      <c r="J252" s="197">
        <v>143.853024</v>
      </c>
      <c r="K252" s="204">
        <v>0.001035</v>
      </c>
      <c r="L252" s="316">
        <v>1.898168</v>
      </c>
      <c r="M252" s="197">
        <v>1.632033</v>
      </c>
      <c r="N252" s="204">
        <v>0.000248</v>
      </c>
      <c r="O252" s="206">
        <v>0.067863</v>
      </c>
      <c r="P252" s="197">
        <v>139.160972</v>
      </c>
      <c r="Q252" s="204">
        <v>0.000862</v>
      </c>
      <c r="R252" s="316">
        <v>1.694888</v>
      </c>
      <c r="S252" s="197">
        <v>1.285353</v>
      </c>
      <c r="T252" s="204">
        <v>0.000207</v>
      </c>
      <c r="U252" s="206">
        <v>0.059724</v>
      </c>
      <c r="V252" s="197">
        <v>137.632378</v>
      </c>
      <c r="W252" s="204">
        <v>0.000959</v>
      </c>
      <c r="X252" s="316">
        <v>1.81189</v>
      </c>
      <c r="Y252" s="197">
        <v>1.54573</v>
      </c>
      <c r="Z252" s="204">
        <v>0.00023</v>
      </c>
      <c r="AA252" s="206">
        <v>0.065412</v>
      </c>
    </row>
    <row r="253" spans="2:27" s="185" customFormat="1" ht="15.75" customHeight="1">
      <c r="B253" s="750"/>
      <c r="C253" s="196" t="s">
        <v>419</v>
      </c>
      <c r="D253" s="197">
        <v>0</v>
      </c>
      <c r="E253" s="204">
        <v>0</v>
      </c>
      <c r="F253" s="316">
        <v>0</v>
      </c>
      <c r="G253" s="197">
        <v>0</v>
      </c>
      <c r="H253" s="204">
        <v>0</v>
      </c>
      <c r="I253" s="206">
        <v>0</v>
      </c>
      <c r="J253" s="197">
        <v>0</v>
      </c>
      <c r="K253" s="204">
        <v>0</v>
      </c>
      <c r="L253" s="316">
        <v>0</v>
      </c>
      <c r="M253" s="197">
        <v>0</v>
      </c>
      <c r="N253" s="204">
        <v>0</v>
      </c>
      <c r="O253" s="206">
        <v>0</v>
      </c>
      <c r="P253" s="197">
        <v>0</v>
      </c>
      <c r="Q253" s="204">
        <v>0</v>
      </c>
      <c r="R253" s="316">
        <v>0</v>
      </c>
      <c r="S253" s="197">
        <v>0</v>
      </c>
      <c r="T253" s="204">
        <v>0</v>
      </c>
      <c r="U253" s="206">
        <v>0</v>
      </c>
      <c r="V253" s="197">
        <v>0</v>
      </c>
      <c r="W253" s="204">
        <v>0</v>
      </c>
      <c r="X253" s="316">
        <v>0</v>
      </c>
      <c r="Y253" s="197">
        <v>0</v>
      </c>
      <c r="Z253" s="204">
        <v>0</v>
      </c>
      <c r="AA253" s="206">
        <v>0</v>
      </c>
    </row>
    <row r="254" spans="2:27" s="185" customFormat="1" ht="15.75" customHeight="1">
      <c r="B254" s="750"/>
      <c r="C254" s="196" t="s">
        <v>420</v>
      </c>
      <c r="D254" s="197">
        <v>0</v>
      </c>
      <c r="E254" s="204">
        <v>0</v>
      </c>
      <c r="F254" s="316">
        <v>0</v>
      </c>
      <c r="G254" s="197">
        <v>0</v>
      </c>
      <c r="H254" s="204">
        <v>0</v>
      </c>
      <c r="I254" s="206">
        <v>0</v>
      </c>
      <c r="J254" s="197">
        <v>0</v>
      </c>
      <c r="K254" s="204">
        <v>0</v>
      </c>
      <c r="L254" s="316">
        <v>0</v>
      </c>
      <c r="M254" s="197">
        <v>0</v>
      </c>
      <c r="N254" s="204">
        <v>0</v>
      </c>
      <c r="O254" s="206">
        <v>0</v>
      </c>
      <c r="P254" s="197">
        <v>0</v>
      </c>
      <c r="Q254" s="204">
        <v>0</v>
      </c>
      <c r="R254" s="316">
        <v>0</v>
      </c>
      <c r="S254" s="197">
        <v>0</v>
      </c>
      <c r="T254" s="204">
        <v>0</v>
      </c>
      <c r="U254" s="206">
        <v>0</v>
      </c>
      <c r="V254" s="197">
        <v>0</v>
      </c>
      <c r="W254" s="204">
        <v>0</v>
      </c>
      <c r="X254" s="316">
        <v>0</v>
      </c>
      <c r="Y254" s="197">
        <v>0</v>
      </c>
      <c r="Z254" s="204">
        <v>0</v>
      </c>
      <c r="AA254" s="206">
        <v>0</v>
      </c>
    </row>
    <row r="255" spans="2:27" s="185" customFormat="1" ht="15.75" customHeight="1">
      <c r="B255" s="750"/>
      <c r="C255" s="195" t="s">
        <v>398</v>
      </c>
      <c r="D255" s="197">
        <v>1.455811</v>
      </c>
      <c r="E255" s="204">
        <v>0.003635</v>
      </c>
      <c r="F255" s="316">
        <v>1.414472</v>
      </c>
      <c r="G255" s="197">
        <v>0.234723</v>
      </c>
      <c r="H255" s="204">
        <v>0.000758</v>
      </c>
      <c r="I255" s="206">
        <v>0.002841</v>
      </c>
      <c r="J255" s="197">
        <v>1.613183</v>
      </c>
      <c r="K255" s="204">
        <v>0.003513</v>
      </c>
      <c r="L255" s="316">
        <v>1.56204</v>
      </c>
      <c r="M255" s="197">
        <v>0.160546</v>
      </c>
      <c r="N255" s="204">
        <v>0.000863</v>
      </c>
      <c r="O255" s="206">
        <v>0.003503</v>
      </c>
      <c r="P255" s="197">
        <v>0.95593</v>
      </c>
      <c r="Q255" s="204">
        <v>0.004136</v>
      </c>
      <c r="R255" s="316">
        <v>0.914951</v>
      </c>
      <c r="S255" s="197">
        <v>0.113056</v>
      </c>
      <c r="T255" s="204">
        <v>0.000988</v>
      </c>
      <c r="U255" s="206">
        <v>0.003685</v>
      </c>
      <c r="V255" s="197">
        <v>0.937058</v>
      </c>
      <c r="W255" s="204">
        <v>0.00389</v>
      </c>
      <c r="X255" s="316">
        <v>0.879534</v>
      </c>
      <c r="Y255" s="197">
        <v>0.108514</v>
      </c>
      <c r="Z255" s="204">
        <v>0.000369</v>
      </c>
      <c r="AA255" s="206">
        <v>0.003323</v>
      </c>
    </row>
    <row r="256" spans="2:27" s="185" customFormat="1" ht="15.75" customHeight="1">
      <c r="B256" s="750"/>
      <c r="C256" s="199" t="s">
        <v>421</v>
      </c>
      <c r="D256" s="158">
        <v>1.304486</v>
      </c>
      <c r="E256" s="183">
        <v>0</v>
      </c>
      <c r="F256" s="182">
        <v>1.304486</v>
      </c>
      <c r="G256" s="158">
        <v>0.204882</v>
      </c>
      <c r="H256" s="183">
        <v>0</v>
      </c>
      <c r="I256" s="225">
        <v>0.000377</v>
      </c>
      <c r="J256" s="158">
        <v>1.441399</v>
      </c>
      <c r="K256" s="183">
        <v>0</v>
      </c>
      <c r="L256" s="182">
        <v>1.441399</v>
      </c>
      <c r="M256" s="158">
        <v>0.128015</v>
      </c>
      <c r="N256" s="183">
        <v>0</v>
      </c>
      <c r="O256" s="225">
        <v>0.000307</v>
      </c>
      <c r="P256" s="158">
        <v>0.796555</v>
      </c>
      <c r="Q256" s="183">
        <v>0</v>
      </c>
      <c r="R256" s="182">
        <v>0.796555</v>
      </c>
      <c r="S256" s="158">
        <v>0.082535</v>
      </c>
      <c r="T256" s="183">
        <v>0</v>
      </c>
      <c r="U256" s="225">
        <v>0.000295</v>
      </c>
      <c r="V256" s="158">
        <v>0.779919</v>
      </c>
      <c r="W256" s="183">
        <v>0</v>
      </c>
      <c r="X256" s="182">
        <v>0.779919</v>
      </c>
      <c r="Y256" s="158">
        <v>0.08173</v>
      </c>
      <c r="Z256" s="183">
        <v>0</v>
      </c>
      <c r="AA256" s="225">
        <v>0.000241</v>
      </c>
    </row>
    <row r="257" spans="2:27" s="185" customFormat="1" ht="15.75" customHeight="1">
      <c r="B257" s="750"/>
      <c r="C257" s="200" t="s">
        <v>422</v>
      </c>
      <c r="D257" s="158">
        <v>0</v>
      </c>
      <c r="E257" s="183">
        <v>0</v>
      </c>
      <c r="F257" s="182">
        <v>0</v>
      </c>
      <c r="G257" s="158">
        <v>0</v>
      </c>
      <c r="H257" s="183">
        <v>0</v>
      </c>
      <c r="I257" s="225">
        <v>0</v>
      </c>
      <c r="J257" s="158">
        <v>0</v>
      </c>
      <c r="K257" s="183">
        <v>0</v>
      </c>
      <c r="L257" s="182">
        <v>0</v>
      </c>
      <c r="M257" s="158">
        <v>0</v>
      </c>
      <c r="N257" s="183">
        <v>0</v>
      </c>
      <c r="O257" s="225">
        <v>0</v>
      </c>
      <c r="P257" s="158">
        <v>0</v>
      </c>
      <c r="Q257" s="183">
        <v>0</v>
      </c>
      <c r="R257" s="182">
        <v>0</v>
      </c>
      <c r="S257" s="158">
        <v>0</v>
      </c>
      <c r="T257" s="183">
        <v>0</v>
      </c>
      <c r="U257" s="225">
        <v>0</v>
      </c>
      <c r="V257" s="158">
        <v>0</v>
      </c>
      <c r="W257" s="183">
        <v>0</v>
      </c>
      <c r="X257" s="182">
        <v>0</v>
      </c>
      <c r="Y257" s="158">
        <v>0</v>
      </c>
      <c r="Z257" s="183">
        <v>0</v>
      </c>
      <c r="AA257" s="225">
        <v>0</v>
      </c>
    </row>
    <row r="258" spans="2:27" s="185" customFormat="1" ht="15.75" customHeight="1">
      <c r="B258" s="750"/>
      <c r="C258" s="200" t="s">
        <v>423</v>
      </c>
      <c r="D258" s="158">
        <v>1.304486</v>
      </c>
      <c r="E258" s="183">
        <v>0</v>
      </c>
      <c r="F258" s="182">
        <v>1.304486</v>
      </c>
      <c r="G258" s="158">
        <v>0.204882</v>
      </c>
      <c r="H258" s="183">
        <v>0</v>
      </c>
      <c r="I258" s="225">
        <v>0.000377</v>
      </c>
      <c r="J258" s="158">
        <v>1.441399</v>
      </c>
      <c r="K258" s="183">
        <v>0</v>
      </c>
      <c r="L258" s="182">
        <v>1.441399</v>
      </c>
      <c r="M258" s="158">
        <v>0.128015</v>
      </c>
      <c r="N258" s="183">
        <v>0</v>
      </c>
      <c r="O258" s="225">
        <v>0.000307</v>
      </c>
      <c r="P258" s="158">
        <v>0.796555</v>
      </c>
      <c r="Q258" s="183">
        <v>0</v>
      </c>
      <c r="R258" s="182">
        <v>0.796555</v>
      </c>
      <c r="S258" s="158">
        <v>0.082535</v>
      </c>
      <c r="T258" s="183">
        <v>0</v>
      </c>
      <c r="U258" s="225">
        <v>0.000295</v>
      </c>
      <c r="V258" s="158">
        <v>0.779919</v>
      </c>
      <c r="W258" s="183">
        <v>0</v>
      </c>
      <c r="X258" s="182">
        <v>0.779919</v>
      </c>
      <c r="Y258" s="158">
        <v>0.08173</v>
      </c>
      <c r="Z258" s="183">
        <v>0</v>
      </c>
      <c r="AA258" s="225">
        <v>0.000241</v>
      </c>
    </row>
    <row r="259" spans="2:27" s="185" customFormat="1" ht="15.75" customHeight="1">
      <c r="B259" s="750"/>
      <c r="C259" s="199" t="s">
        <v>424</v>
      </c>
      <c r="D259" s="158">
        <v>0</v>
      </c>
      <c r="E259" s="183">
        <v>0</v>
      </c>
      <c r="F259" s="182">
        <v>0</v>
      </c>
      <c r="G259" s="158">
        <v>0</v>
      </c>
      <c r="H259" s="183">
        <v>0</v>
      </c>
      <c r="I259" s="225">
        <v>0</v>
      </c>
      <c r="J259" s="158">
        <v>0</v>
      </c>
      <c r="K259" s="183">
        <v>0</v>
      </c>
      <c r="L259" s="182">
        <v>0</v>
      </c>
      <c r="M259" s="158">
        <v>0</v>
      </c>
      <c r="N259" s="183">
        <v>0</v>
      </c>
      <c r="O259" s="225">
        <v>0</v>
      </c>
      <c r="P259" s="158">
        <v>0</v>
      </c>
      <c r="Q259" s="183">
        <v>0</v>
      </c>
      <c r="R259" s="182">
        <v>0</v>
      </c>
      <c r="S259" s="158">
        <v>0</v>
      </c>
      <c r="T259" s="183">
        <v>0</v>
      </c>
      <c r="U259" s="225">
        <v>0</v>
      </c>
      <c r="V259" s="158">
        <v>0</v>
      </c>
      <c r="W259" s="183">
        <v>0</v>
      </c>
      <c r="X259" s="182">
        <v>0</v>
      </c>
      <c r="Y259" s="158">
        <v>0</v>
      </c>
      <c r="Z259" s="183">
        <v>0</v>
      </c>
      <c r="AA259" s="225">
        <v>0</v>
      </c>
    </row>
    <row r="260" spans="2:27" s="185" customFormat="1" ht="15.75" customHeight="1">
      <c r="B260" s="750"/>
      <c r="C260" s="199" t="s">
        <v>425</v>
      </c>
      <c r="D260" s="158">
        <v>0.151325</v>
      </c>
      <c r="E260" s="183">
        <v>0.003635</v>
      </c>
      <c r="F260" s="182">
        <v>0.109986</v>
      </c>
      <c r="G260" s="158">
        <v>0.029841</v>
      </c>
      <c r="H260" s="183">
        <v>0.000758</v>
      </c>
      <c r="I260" s="225">
        <v>0.002464</v>
      </c>
      <c r="J260" s="158">
        <v>0.171784</v>
      </c>
      <c r="K260" s="183">
        <v>0.003513</v>
      </c>
      <c r="L260" s="182">
        <v>0.120641</v>
      </c>
      <c r="M260" s="158">
        <v>0.032531</v>
      </c>
      <c r="N260" s="183">
        <v>0.000863</v>
      </c>
      <c r="O260" s="225">
        <v>0.003196</v>
      </c>
      <c r="P260" s="158">
        <v>0.159375</v>
      </c>
      <c r="Q260" s="183">
        <v>0.004136</v>
      </c>
      <c r="R260" s="182">
        <v>0.118396</v>
      </c>
      <c r="S260" s="158">
        <v>0.030521</v>
      </c>
      <c r="T260" s="183">
        <v>0.000988</v>
      </c>
      <c r="U260" s="225">
        <v>0.00339</v>
      </c>
      <c r="V260" s="158">
        <v>0.157139</v>
      </c>
      <c r="W260" s="183">
        <v>0.00389</v>
      </c>
      <c r="X260" s="182">
        <v>0.099615</v>
      </c>
      <c r="Y260" s="158">
        <v>0.026784</v>
      </c>
      <c r="Z260" s="183">
        <v>0.000369</v>
      </c>
      <c r="AA260" s="225">
        <v>0.003082</v>
      </c>
    </row>
    <row r="261" spans="2:27" s="185" customFormat="1" ht="15.75" customHeight="1">
      <c r="B261" s="750"/>
      <c r="C261" s="200" t="s">
        <v>426</v>
      </c>
      <c r="D261" s="158">
        <v>0.000464</v>
      </c>
      <c r="E261" s="183">
        <v>0.000464</v>
      </c>
      <c r="F261" s="182">
        <v>0.000464</v>
      </c>
      <c r="G261" s="158">
        <v>0</v>
      </c>
      <c r="H261" s="183">
        <v>0</v>
      </c>
      <c r="I261" s="225">
        <v>0.000223</v>
      </c>
      <c r="J261" s="158">
        <v>0</v>
      </c>
      <c r="K261" s="183">
        <v>0</v>
      </c>
      <c r="L261" s="182">
        <v>0</v>
      </c>
      <c r="M261" s="158">
        <v>0</v>
      </c>
      <c r="N261" s="183">
        <v>0</v>
      </c>
      <c r="O261" s="225">
        <v>0</v>
      </c>
      <c r="P261" s="158">
        <v>0</v>
      </c>
      <c r="Q261" s="183">
        <v>0</v>
      </c>
      <c r="R261" s="182">
        <v>0</v>
      </c>
      <c r="S261" s="158">
        <v>0</v>
      </c>
      <c r="T261" s="183">
        <v>0</v>
      </c>
      <c r="U261" s="225">
        <v>0</v>
      </c>
      <c r="V261" s="158">
        <v>0</v>
      </c>
      <c r="W261" s="183">
        <v>0</v>
      </c>
      <c r="X261" s="182">
        <v>0</v>
      </c>
      <c r="Y261" s="158">
        <v>0</v>
      </c>
      <c r="Z261" s="183">
        <v>0</v>
      </c>
      <c r="AA261" s="225">
        <v>0</v>
      </c>
    </row>
    <row r="262" spans="2:27" s="185" customFormat="1" ht="15.75" customHeight="1">
      <c r="B262" s="750"/>
      <c r="C262" s="201" t="s">
        <v>427</v>
      </c>
      <c r="D262" s="158">
        <v>0.150861</v>
      </c>
      <c r="E262" s="183">
        <v>0.003171</v>
      </c>
      <c r="F262" s="182">
        <v>0.109522</v>
      </c>
      <c r="G262" s="158">
        <v>0.029841</v>
      </c>
      <c r="H262" s="183">
        <v>0.000758</v>
      </c>
      <c r="I262" s="225">
        <v>0.002241</v>
      </c>
      <c r="J262" s="158">
        <v>0.171784</v>
      </c>
      <c r="K262" s="183">
        <v>0.003513</v>
      </c>
      <c r="L262" s="182">
        <v>0.120641</v>
      </c>
      <c r="M262" s="158">
        <v>0.032531</v>
      </c>
      <c r="N262" s="183">
        <v>0.000863</v>
      </c>
      <c r="O262" s="225">
        <v>0.003196</v>
      </c>
      <c r="P262" s="158">
        <v>0.159375</v>
      </c>
      <c r="Q262" s="183">
        <v>0.004136</v>
      </c>
      <c r="R262" s="182">
        <v>0.118396</v>
      </c>
      <c r="S262" s="158">
        <v>0.030521</v>
      </c>
      <c r="T262" s="183">
        <v>0.000988</v>
      </c>
      <c r="U262" s="225">
        <v>0.00339</v>
      </c>
      <c r="V262" s="158">
        <v>0.157139</v>
      </c>
      <c r="W262" s="183">
        <v>0.00389</v>
      </c>
      <c r="X262" s="182">
        <v>0.099615</v>
      </c>
      <c r="Y262" s="158">
        <v>0.026784</v>
      </c>
      <c r="Z262" s="183">
        <v>0.000369</v>
      </c>
      <c r="AA262" s="225">
        <v>0.003082</v>
      </c>
    </row>
    <row r="263" spans="2:27" s="185" customFormat="1" ht="15.75" customHeight="1">
      <c r="B263" s="750"/>
      <c r="C263" s="195" t="s">
        <v>405</v>
      </c>
      <c r="D263" s="158">
        <v>0</v>
      </c>
      <c r="E263" s="183">
        <v>0</v>
      </c>
      <c r="F263" s="182">
        <v>0</v>
      </c>
      <c r="G263" s="158">
        <v>0</v>
      </c>
      <c r="H263" s="183">
        <v>0</v>
      </c>
      <c r="I263" s="225">
        <v>0</v>
      </c>
      <c r="J263" s="158">
        <v>0</v>
      </c>
      <c r="K263" s="183">
        <v>0</v>
      </c>
      <c r="L263" s="182">
        <v>0</v>
      </c>
      <c r="M263" s="158">
        <v>0</v>
      </c>
      <c r="N263" s="183">
        <v>0</v>
      </c>
      <c r="O263" s="225">
        <v>0</v>
      </c>
      <c r="P263" s="158">
        <v>0</v>
      </c>
      <c r="Q263" s="183">
        <v>0</v>
      </c>
      <c r="R263" s="182">
        <v>0</v>
      </c>
      <c r="S263" s="158">
        <v>0</v>
      </c>
      <c r="T263" s="183">
        <v>0</v>
      </c>
      <c r="U263" s="225">
        <v>0</v>
      </c>
      <c r="V263" s="158">
        <v>0</v>
      </c>
      <c r="W263" s="183">
        <v>0</v>
      </c>
      <c r="X263" s="182">
        <v>0</v>
      </c>
      <c r="Y263" s="158">
        <v>0</v>
      </c>
      <c r="Z263" s="183">
        <v>0</v>
      </c>
      <c r="AA263" s="225">
        <v>0</v>
      </c>
    </row>
    <row r="264" spans="2:27" s="226" customFormat="1" ht="15.75" customHeight="1" hidden="1">
      <c r="B264" s="750"/>
      <c r="C264" s="203"/>
      <c r="D264" s="158"/>
      <c r="E264" s="183"/>
      <c r="F264" s="182"/>
      <c r="G264" s="158"/>
      <c r="H264" s="183"/>
      <c r="I264" s="224"/>
      <c r="J264" s="158"/>
      <c r="K264" s="183"/>
      <c r="L264" s="182"/>
      <c r="M264" s="158"/>
      <c r="N264" s="183"/>
      <c r="O264" s="225"/>
      <c r="P264" s="158"/>
      <c r="Q264" s="183"/>
      <c r="R264" s="182"/>
      <c r="S264" s="158"/>
      <c r="T264" s="183"/>
      <c r="U264" s="225"/>
      <c r="V264" s="158"/>
      <c r="W264" s="183"/>
      <c r="X264" s="182"/>
      <c r="Y264" s="158"/>
      <c r="Z264" s="183"/>
      <c r="AA264" s="225"/>
    </row>
    <row r="265" spans="2:27" s="185" customFormat="1" ht="15.75" customHeight="1">
      <c r="B265" s="750"/>
      <c r="C265" s="207" t="s">
        <v>429</v>
      </c>
      <c r="D265" s="227"/>
      <c r="E265" s="228"/>
      <c r="F265" s="229"/>
      <c r="G265" s="227"/>
      <c r="H265" s="230"/>
      <c r="I265" s="211"/>
      <c r="J265" s="227"/>
      <c r="K265" s="228"/>
      <c r="L265" s="229"/>
      <c r="M265" s="227"/>
      <c r="N265" s="228"/>
      <c r="O265" s="214"/>
      <c r="P265" s="227"/>
      <c r="Q265" s="228"/>
      <c r="R265" s="229"/>
      <c r="S265" s="227"/>
      <c r="T265" s="228"/>
      <c r="U265" s="214"/>
      <c r="V265" s="227"/>
      <c r="W265" s="228"/>
      <c r="X265" s="229"/>
      <c r="Y265" s="227"/>
      <c r="Z265" s="228"/>
      <c r="AA265" s="214"/>
    </row>
    <row r="266" spans="2:27" s="185" customFormat="1" ht="19.5" customHeight="1" thickBot="1">
      <c r="B266" s="751"/>
      <c r="C266" s="215" t="s">
        <v>433</v>
      </c>
      <c r="D266" s="238"/>
      <c r="E266" s="239"/>
      <c r="F266" s="240"/>
      <c r="G266" s="238"/>
      <c r="H266" s="217"/>
      <c r="I266" s="220"/>
      <c r="J266" s="220"/>
      <c r="K266" s="231"/>
      <c r="L266" s="232"/>
      <c r="M266" s="220"/>
      <c r="N266" s="231"/>
      <c r="O266" s="221"/>
      <c r="P266" s="220"/>
      <c r="Q266" s="231"/>
      <c r="R266" s="232"/>
      <c r="S266" s="220"/>
      <c r="T266" s="231"/>
      <c r="U266" s="221"/>
      <c r="V266" s="220"/>
      <c r="W266" s="231"/>
      <c r="X266" s="232"/>
      <c r="Y266" s="220"/>
      <c r="Z266" s="231"/>
      <c r="AA266" s="221"/>
    </row>
    <row r="267" spans="2:27" s="235" customFormat="1" ht="14.25">
      <c r="B267" s="233"/>
      <c r="C267" s="222"/>
      <c r="D267" s="233" t="s">
        <v>408</v>
      </c>
      <c r="E267" s="222"/>
      <c r="F267" s="222"/>
      <c r="G267" s="222"/>
      <c r="H267" s="222"/>
      <c r="I267" s="234"/>
      <c r="J267" s="222"/>
      <c r="K267" s="222"/>
      <c r="L267" s="222"/>
      <c r="M267" s="222"/>
      <c r="N267" s="222"/>
      <c r="O267" s="222"/>
      <c r="P267" s="233"/>
      <c r="Q267" s="222"/>
      <c r="R267" s="222"/>
      <c r="S267" s="222"/>
      <c r="T267" s="222"/>
      <c r="U267" s="222"/>
      <c r="V267" s="222"/>
      <c r="W267" s="222"/>
      <c r="X267" s="222"/>
      <c r="Y267" s="222"/>
      <c r="Z267" s="222"/>
      <c r="AA267" s="222"/>
    </row>
    <row r="268" ht="22.5">
      <c r="B268" s="241"/>
    </row>
    <row r="269" ht="22.5">
      <c r="B269" s="241"/>
    </row>
    <row r="270" ht="22.5">
      <c r="B270" s="241"/>
    </row>
    <row r="271" ht="22.5">
      <c r="B271" s="241"/>
    </row>
    <row r="272" ht="22.5">
      <c r="B272" s="241"/>
    </row>
    <row r="273" ht="22.5">
      <c r="B273" s="241"/>
    </row>
  </sheetData>
  <sheetProtection sheet="1" objects="1" scenarios="1" formatCells="0" formatColumns="0" formatRows="0"/>
  <mergeCells count="259">
    <mergeCell ref="D6:O6"/>
    <mergeCell ref="P6:AA6"/>
    <mergeCell ref="D7:I7"/>
    <mergeCell ref="J7:O7"/>
    <mergeCell ref="P7:U7"/>
    <mergeCell ref="V7:AA7"/>
    <mergeCell ref="D2:O2"/>
    <mergeCell ref="P2:AA2"/>
    <mergeCell ref="D3:O3"/>
    <mergeCell ref="P3:AA3"/>
    <mergeCell ref="D4:O4"/>
    <mergeCell ref="P4:AA4"/>
    <mergeCell ref="V8:W8"/>
    <mergeCell ref="X8:X9"/>
    <mergeCell ref="Y8:Z8"/>
    <mergeCell ref="AA8:AA9"/>
    <mergeCell ref="B10:B26"/>
    <mergeCell ref="D30:O30"/>
    <mergeCell ref="P30:AA30"/>
    <mergeCell ref="M8:N8"/>
    <mergeCell ref="O8:O9"/>
    <mergeCell ref="P8:Q8"/>
    <mergeCell ref="R8:R9"/>
    <mergeCell ref="S8:T8"/>
    <mergeCell ref="U8:U9"/>
    <mergeCell ref="D8:E8"/>
    <mergeCell ref="F8:F9"/>
    <mergeCell ref="G8:H8"/>
    <mergeCell ref="I8:I9"/>
    <mergeCell ref="J8:K8"/>
    <mergeCell ref="L8:L9"/>
    <mergeCell ref="D31:I31"/>
    <mergeCell ref="J31:O31"/>
    <mergeCell ref="P31:U31"/>
    <mergeCell ref="V31:AA31"/>
    <mergeCell ref="D32:E32"/>
    <mergeCell ref="F32:F33"/>
    <mergeCell ref="G32:H32"/>
    <mergeCell ref="I32:I33"/>
    <mergeCell ref="J32:K32"/>
    <mergeCell ref="L32:L33"/>
    <mergeCell ref="V32:W32"/>
    <mergeCell ref="X32:X33"/>
    <mergeCell ref="Y32:Z32"/>
    <mergeCell ref="AA32:AA33"/>
    <mergeCell ref="B34:B50"/>
    <mergeCell ref="D54:O54"/>
    <mergeCell ref="P54:AA54"/>
    <mergeCell ref="M32:N32"/>
    <mergeCell ref="O32:O33"/>
    <mergeCell ref="P32:Q32"/>
    <mergeCell ref="R32:R33"/>
    <mergeCell ref="S32:T32"/>
    <mergeCell ref="U32:U33"/>
    <mergeCell ref="D55:I55"/>
    <mergeCell ref="J55:O55"/>
    <mergeCell ref="P55:U55"/>
    <mergeCell ref="V55:AA55"/>
    <mergeCell ref="D56:E56"/>
    <mergeCell ref="F56:F57"/>
    <mergeCell ref="G56:H56"/>
    <mergeCell ref="I56:I57"/>
    <mergeCell ref="J56:K56"/>
    <mergeCell ref="L56:L57"/>
    <mergeCell ref="V56:W56"/>
    <mergeCell ref="X56:X57"/>
    <mergeCell ref="Y56:Z56"/>
    <mergeCell ref="AA56:AA57"/>
    <mergeCell ref="B58:B74"/>
    <mergeCell ref="D78:O78"/>
    <mergeCell ref="P78:AA78"/>
    <mergeCell ref="M56:N56"/>
    <mergeCell ref="O56:O57"/>
    <mergeCell ref="P56:Q56"/>
    <mergeCell ref="R56:R57"/>
    <mergeCell ref="S56:T56"/>
    <mergeCell ref="U56:U57"/>
    <mergeCell ref="D79:I79"/>
    <mergeCell ref="J79:O79"/>
    <mergeCell ref="P79:U79"/>
    <mergeCell ref="V79:AA79"/>
    <mergeCell ref="D80:E80"/>
    <mergeCell ref="F80:F81"/>
    <mergeCell ref="G80:H80"/>
    <mergeCell ref="I80:I81"/>
    <mergeCell ref="J80:K80"/>
    <mergeCell ref="L80:L81"/>
    <mergeCell ref="V80:W80"/>
    <mergeCell ref="X80:X81"/>
    <mergeCell ref="Y80:Z80"/>
    <mergeCell ref="AA80:AA81"/>
    <mergeCell ref="B82:B98"/>
    <mergeCell ref="D102:O102"/>
    <mergeCell ref="P102:AA102"/>
    <mergeCell ref="M80:N80"/>
    <mergeCell ref="O80:O81"/>
    <mergeCell ref="P80:Q80"/>
    <mergeCell ref="R80:R81"/>
    <mergeCell ref="S80:T80"/>
    <mergeCell ref="U80:U81"/>
    <mergeCell ref="D103:I103"/>
    <mergeCell ref="J103:O103"/>
    <mergeCell ref="P103:U103"/>
    <mergeCell ref="V103:AA103"/>
    <mergeCell ref="D104:E104"/>
    <mergeCell ref="F104:F105"/>
    <mergeCell ref="G104:H104"/>
    <mergeCell ref="I104:I105"/>
    <mergeCell ref="J104:K104"/>
    <mergeCell ref="L104:L105"/>
    <mergeCell ref="V104:W104"/>
    <mergeCell ref="X104:X105"/>
    <mergeCell ref="Y104:Z104"/>
    <mergeCell ref="AA104:AA105"/>
    <mergeCell ref="B106:B122"/>
    <mergeCell ref="D126:O126"/>
    <mergeCell ref="P126:AA126"/>
    <mergeCell ref="M104:N104"/>
    <mergeCell ref="O104:O105"/>
    <mergeCell ref="P104:Q104"/>
    <mergeCell ref="R104:R105"/>
    <mergeCell ref="S104:T104"/>
    <mergeCell ref="U104:U105"/>
    <mergeCell ref="D127:I127"/>
    <mergeCell ref="J127:O127"/>
    <mergeCell ref="P127:U127"/>
    <mergeCell ref="V127:AA127"/>
    <mergeCell ref="D128:E128"/>
    <mergeCell ref="F128:F129"/>
    <mergeCell ref="G128:H128"/>
    <mergeCell ref="I128:I129"/>
    <mergeCell ref="J128:K128"/>
    <mergeCell ref="L128:L129"/>
    <mergeCell ref="V128:W128"/>
    <mergeCell ref="X128:X129"/>
    <mergeCell ref="Y128:Z128"/>
    <mergeCell ref="AA128:AA129"/>
    <mergeCell ref="B130:B146"/>
    <mergeCell ref="D150:O150"/>
    <mergeCell ref="P150:AA150"/>
    <mergeCell ref="M128:N128"/>
    <mergeCell ref="O128:O129"/>
    <mergeCell ref="P128:Q128"/>
    <mergeCell ref="R128:R129"/>
    <mergeCell ref="S128:T128"/>
    <mergeCell ref="U128:U129"/>
    <mergeCell ref="D151:I151"/>
    <mergeCell ref="J151:O151"/>
    <mergeCell ref="P151:U151"/>
    <mergeCell ref="V151:AA151"/>
    <mergeCell ref="D152:E152"/>
    <mergeCell ref="F152:F153"/>
    <mergeCell ref="G152:H152"/>
    <mergeCell ref="I152:I153"/>
    <mergeCell ref="J152:K152"/>
    <mergeCell ref="L152:L153"/>
    <mergeCell ref="V152:W152"/>
    <mergeCell ref="X152:X153"/>
    <mergeCell ref="Y152:Z152"/>
    <mergeCell ref="AA152:AA153"/>
    <mergeCell ref="B154:B170"/>
    <mergeCell ref="D174:O174"/>
    <mergeCell ref="P174:AA174"/>
    <mergeCell ref="M152:N152"/>
    <mergeCell ref="O152:O153"/>
    <mergeCell ref="P152:Q152"/>
    <mergeCell ref="R152:R153"/>
    <mergeCell ref="S152:T152"/>
    <mergeCell ref="U152:U153"/>
    <mergeCell ref="D175:I175"/>
    <mergeCell ref="J175:O175"/>
    <mergeCell ref="P175:U175"/>
    <mergeCell ref="V175:AA175"/>
    <mergeCell ref="D176:E176"/>
    <mergeCell ref="F176:F177"/>
    <mergeCell ref="G176:H176"/>
    <mergeCell ref="I176:I177"/>
    <mergeCell ref="J176:K176"/>
    <mergeCell ref="L176:L177"/>
    <mergeCell ref="V176:W176"/>
    <mergeCell ref="X176:X177"/>
    <mergeCell ref="Y176:Z176"/>
    <mergeCell ref="AA176:AA177"/>
    <mergeCell ref="B178:B194"/>
    <mergeCell ref="D198:O198"/>
    <mergeCell ref="P198:AA198"/>
    <mergeCell ref="M176:N176"/>
    <mergeCell ref="O176:O177"/>
    <mergeCell ref="P176:Q176"/>
    <mergeCell ref="R176:R177"/>
    <mergeCell ref="S176:T176"/>
    <mergeCell ref="U176:U177"/>
    <mergeCell ref="D199:I199"/>
    <mergeCell ref="J199:O199"/>
    <mergeCell ref="P199:U199"/>
    <mergeCell ref="V199:AA199"/>
    <mergeCell ref="D200:E200"/>
    <mergeCell ref="F200:F201"/>
    <mergeCell ref="G200:H200"/>
    <mergeCell ref="I200:I201"/>
    <mergeCell ref="J200:K200"/>
    <mergeCell ref="L200:L201"/>
    <mergeCell ref="V200:W200"/>
    <mergeCell ref="X200:X201"/>
    <mergeCell ref="Y200:Z200"/>
    <mergeCell ref="AA200:AA201"/>
    <mergeCell ref="B202:B218"/>
    <mergeCell ref="D222:O222"/>
    <mergeCell ref="P222:AA222"/>
    <mergeCell ref="M200:N200"/>
    <mergeCell ref="O200:O201"/>
    <mergeCell ref="P200:Q200"/>
    <mergeCell ref="R200:R201"/>
    <mergeCell ref="S200:T200"/>
    <mergeCell ref="U200:U201"/>
    <mergeCell ref="D223:I223"/>
    <mergeCell ref="J223:O223"/>
    <mergeCell ref="P223:U223"/>
    <mergeCell ref="V223:AA223"/>
    <mergeCell ref="D224:E224"/>
    <mergeCell ref="F224:F225"/>
    <mergeCell ref="G224:H224"/>
    <mergeCell ref="I224:I225"/>
    <mergeCell ref="J224:K224"/>
    <mergeCell ref="L224:L225"/>
    <mergeCell ref="V224:W224"/>
    <mergeCell ref="X224:X225"/>
    <mergeCell ref="Y224:Z224"/>
    <mergeCell ref="AA224:AA225"/>
    <mergeCell ref="B226:B242"/>
    <mergeCell ref="D246:O246"/>
    <mergeCell ref="P246:AA246"/>
    <mergeCell ref="M224:N224"/>
    <mergeCell ref="O224:O225"/>
    <mergeCell ref="P224:Q224"/>
    <mergeCell ref="R224:R225"/>
    <mergeCell ref="S224:T224"/>
    <mergeCell ref="U224:U225"/>
    <mergeCell ref="V247:AA247"/>
    <mergeCell ref="D248:E248"/>
    <mergeCell ref="F248:F249"/>
    <mergeCell ref="G248:H248"/>
    <mergeCell ref="I248:I249"/>
    <mergeCell ref="J248:K248"/>
    <mergeCell ref="L248:L249"/>
    <mergeCell ref="AA248:AA249"/>
    <mergeCell ref="B250:B266"/>
    <mergeCell ref="M248:N248"/>
    <mergeCell ref="O248:O249"/>
    <mergeCell ref="P248:Q248"/>
    <mergeCell ref="R248:R249"/>
    <mergeCell ref="S248:T248"/>
    <mergeCell ref="U248:U249"/>
    <mergeCell ref="D247:I247"/>
    <mergeCell ref="J247:O247"/>
    <mergeCell ref="P247:U247"/>
    <mergeCell ref="V248:W248"/>
    <mergeCell ref="X248:X249"/>
    <mergeCell ref="Y248:Z248"/>
  </mergeCells>
  <dataValidations count="1">
    <dataValidation type="custom" showInputMessage="1" showErrorMessage="1" error="This value must be a number &gt;= 0. &#10;" sqref="J241:AA241 J49:AA49 J73:AA73 J97:AA97 J121:AA121 J145:AA145 J169:AA169 J193:AA193 J217:AA217 J265:AA265 D49:G50 D73:G74 D97:G98 D121:G122 D145:G146 D169:G170 D193:G194 D217:G218 D241:G242 D265:G266">
      <formula1>AND(J241&gt;=0,ISNUMBER(J241))</formula1>
    </dataValidation>
  </dataValidations>
  <printOptions/>
  <pageMargins left="0.7086614173228347" right="0.7086614173228347" top="0.7480314960629921" bottom="0.7480314960629921" header="0.31496062992125984" footer="0.31496062992125984"/>
  <pageSetup fitToHeight="2" horizontalDpi="600" verticalDpi="600" orientation="portrait" paperSize="9" scale="25" r:id="rId2"/>
  <rowBreaks count="2" manualBreakCount="2">
    <brk id="123" max="26" man="1"/>
    <brk id="268" max="26" man="1"/>
  </rowBreaks>
  <colBreaks count="1" manualBreakCount="1">
    <brk id="15" max="266" man="1"/>
  </colBreaks>
  <drawing r:id="rId1"/>
</worksheet>
</file>

<file path=xl/worksheets/sheet11.xml><?xml version="1.0" encoding="utf-8"?>
<worksheet xmlns="http://schemas.openxmlformats.org/spreadsheetml/2006/main" xmlns:r="http://schemas.openxmlformats.org/officeDocument/2006/relationships">
  <dimension ref="A1:AB403"/>
  <sheetViews>
    <sheetView showGridLines="0" zoomScale="55" zoomScaleNormal="55" zoomScalePageLayoutView="0" workbookViewId="0" topLeftCell="A1">
      <selection activeCell="C4" sqref="C4:O4"/>
    </sheetView>
  </sheetViews>
  <sheetFormatPr defaultColWidth="9.140625" defaultRowHeight="12.75"/>
  <cols>
    <col min="1" max="1" width="22.8515625" style="245" customWidth="1"/>
    <col min="2" max="2" width="24.28125" style="245" customWidth="1"/>
    <col min="3" max="3" width="40.140625" style="245" customWidth="1"/>
    <col min="4" max="8" width="27.140625" style="245" customWidth="1"/>
    <col min="9" max="9" width="26.421875" style="245" customWidth="1"/>
    <col min="10" max="10" width="20.421875" style="245" customWidth="1"/>
    <col min="11" max="11" width="20.7109375" style="245" customWidth="1"/>
    <col min="12" max="12" width="23.00390625" style="245" customWidth="1"/>
    <col min="13" max="13" width="20.140625" style="245" bestFit="1" customWidth="1"/>
    <col min="14" max="15" width="20.7109375" style="245" bestFit="1" customWidth="1"/>
    <col min="16" max="16" width="40.140625" style="246" customWidth="1"/>
    <col min="17" max="21" width="27.140625" style="246" customWidth="1"/>
    <col min="22" max="22" width="26.421875" style="246" customWidth="1"/>
    <col min="23" max="23" width="20.421875" style="246" customWidth="1"/>
    <col min="24" max="24" width="20.7109375" style="246" customWidth="1"/>
    <col min="25" max="25" width="23.00390625" style="246" customWidth="1"/>
    <col min="26" max="26" width="20.140625" style="246" bestFit="1" customWidth="1"/>
    <col min="27" max="28" width="20.7109375" style="246" bestFit="1" customWidth="1"/>
    <col min="29" max="16384" width="9.140625" style="246" customWidth="1"/>
  </cols>
  <sheetData>
    <row r="1" spans="1:28" s="244" customFormat="1" ht="62.25" customHeight="1">
      <c r="A1" s="242"/>
      <c r="B1" s="242"/>
      <c r="C1" s="243">
        <v>201812</v>
      </c>
      <c r="D1" s="243">
        <v>201812</v>
      </c>
      <c r="E1" s="243">
        <v>201812</v>
      </c>
      <c r="F1" s="243">
        <v>201812</v>
      </c>
      <c r="G1" s="243">
        <v>201812</v>
      </c>
      <c r="H1" s="243">
        <v>201812</v>
      </c>
      <c r="I1" s="243">
        <v>201812</v>
      </c>
      <c r="J1" s="243">
        <v>201812</v>
      </c>
      <c r="K1" s="243">
        <v>201812</v>
      </c>
      <c r="L1" s="243">
        <v>201812</v>
      </c>
      <c r="M1" s="243">
        <v>201812</v>
      </c>
      <c r="N1" s="243">
        <v>201812</v>
      </c>
      <c r="O1" s="243">
        <v>201812</v>
      </c>
      <c r="P1" s="243">
        <v>201906</v>
      </c>
      <c r="Q1" s="243">
        <v>201906</v>
      </c>
      <c r="R1" s="243">
        <v>201906</v>
      </c>
      <c r="S1" s="243">
        <v>201906</v>
      </c>
      <c r="T1" s="243">
        <v>201906</v>
      </c>
      <c r="U1" s="243">
        <v>201906</v>
      </c>
      <c r="V1" s="243">
        <v>201906</v>
      </c>
      <c r="W1" s="243">
        <v>201906</v>
      </c>
      <c r="X1" s="243">
        <v>201906</v>
      </c>
      <c r="Y1" s="243">
        <v>201906</v>
      </c>
      <c r="Z1" s="243">
        <v>201906</v>
      </c>
      <c r="AA1" s="243">
        <v>201906</v>
      </c>
      <c r="AB1" s="243">
        <v>201906</v>
      </c>
    </row>
    <row r="2" spans="3:28" ht="24.75" customHeight="1">
      <c r="C2" s="801" t="s">
        <v>0</v>
      </c>
      <c r="D2" s="801"/>
      <c r="E2" s="801"/>
      <c r="F2" s="801"/>
      <c r="G2" s="801"/>
      <c r="H2" s="801"/>
      <c r="I2" s="801"/>
      <c r="J2" s="801"/>
      <c r="K2" s="801"/>
      <c r="L2" s="801"/>
      <c r="M2" s="801"/>
      <c r="N2" s="801"/>
      <c r="O2" s="801"/>
      <c r="P2" s="801"/>
      <c r="Q2" s="801"/>
      <c r="R2" s="801"/>
      <c r="S2" s="801"/>
      <c r="T2" s="801"/>
      <c r="U2" s="801"/>
      <c r="V2" s="801"/>
      <c r="W2" s="801"/>
      <c r="X2" s="801"/>
      <c r="Y2" s="801"/>
      <c r="Z2" s="801"/>
      <c r="AA2" s="801"/>
      <c r="AB2" s="801"/>
    </row>
    <row r="3" spans="2:28" ht="36" customHeight="1">
      <c r="B3" s="557"/>
      <c r="C3" s="802" t="s">
        <v>434</v>
      </c>
      <c r="D3" s="802"/>
      <c r="E3" s="802"/>
      <c r="F3" s="802"/>
      <c r="G3" s="802"/>
      <c r="H3" s="802"/>
      <c r="I3" s="802"/>
      <c r="J3" s="802"/>
      <c r="K3" s="802"/>
      <c r="L3" s="802"/>
      <c r="M3" s="802"/>
      <c r="N3" s="802"/>
      <c r="O3" s="802"/>
      <c r="P3" s="802"/>
      <c r="Q3" s="802"/>
      <c r="R3" s="802"/>
      <c r="S3" s="802"/>
      <c r="T3" s="802"/>
      <c r="U3" s="802"/>
      <c r="V3" s="802"/>
      <c r="W3" s="802"/>
      <c r="X3" s="802"/>
      <c r="Y3" s="802"/>
      <c r="Z3" s="802"/>
      <c r="AA3" s="802"/>
      <c r="AB3" s="802"/>
    </row>
    <row r="4" spans="2:28" ht="30" customHeight="1" thickBot="1">
      <c r="B4" s="558"/>
      <c r="C4" s="803" t="str">
        <f>Cover!C5</f>
        <v>Intesa Sanpaolo S.p.A.</v>
      </c>
      <c r="D4" s="803"/>
      <c r="E4" s="803"/>
      <c r="F4" s="803"/>
      <c r="G4" s="803"/>
      <c r="H4" s="803"/>
      <c r="I4" s="803"/>
      <c r="J4" s="803"/>
      <c r="K4" s="803"/>
      <c r="L4" s="803"/>
      <c r="M4" s="803"/>
      <c r="N4" s="803"/>
      <c r="O4" s="803"/>
      <c r="P4" s="803"/>
      <c r="Q4" s="803"/>
      <c r="R4" s="803"/>
      <c r="S4" s="803"/>
      <c r="T4" s="803"/>
      <c r="U4" s="803"/>
      <c r="V4" s="803"/>
      <c r="W4" s="803"/>
      <c r="X4" s="803"/>
      <c r="Y4" s="803"/>
      <c r="Z4" s="803"/>
      <c r="AA4" s="803"/>
      <c r="AB4" s="803"/>
    </row>
    <row r="5" spans="1:28" s="247" customFormat="1" ht="28.5" customHeight="1" thickBot="1">
      <c r="A5" s="242"/>
      <c r="C5" s="796" t="s">
        <v>12</v>
      </c>
      <c r="D5" s="797"/>
      <c r="E5" s="797"/>
      <c r="F5" s="797"/>
      <c r="G5" s="797"/>
      <c r="H5" s="797"/>
      <c r="I5" s="797"/>
      <c r="J5" s="797"/>
      <c r="K5" s="797"/>
      <c r="L5" s="797"/>
      <c r="M5" s="797"/>
      <c r="N5" s="797"/>
      <c r="O5" s="798"/>
      <c r="P5" s="796" t="s">
        <v>14</v>
      </c>
      <c r="Q5" s="797"/>
      <c r="R5" s="797"/>
      <c r="S5" s="797"/>
      <c r="T5" s="797"/>
      <c r="U5" s="797"/>
      <c r="V5" s="797"/>
      <c r="W5" s="797"/>
      <c r="X5" s="797"/>
      <c r="Y5" s="797"/>
      <c r="Z5" s="797"/>
      <c r="AA5" s="797"/>
      <c r="AB5" s="798"/>
    </row>
    <row r="6" spans="1:28" s="247" customFormat="1" ht="28.5" customHeight="1" thickBot="1">
      <c r="A6" s="242"/>
      <c r="B6" s="248"/>
      <c r="C6" s="796" t="s">
        <v>435</v>
      </c>
      <c r="D6" s="797"/>
      <c r="E6" s="797"/>
      <c r="F6" s="797"/>
      <c r="G6" s="797"/>
      <c r="H6" s="797"/>
      <c r="I6" s="797"/>
      <c r="J6" s="797"/>
      <c r="K6" s="797"/>
      <c r="L6" s="797"/>
      <c r="M6" s="797"/>
      <c r="N6" s="798"/>
      <c r="O6" s="790" t="s">
        <v>436</v>
      </c>
      <c r="P6" s="796" t="s">
        <v>435</v>
      </c>
      <c r="Q6" s="797"/>
      <c r="R6" s="797"/>
      <c r="S6" s="797"/>
      <c r="T6" s="797"/>
      <c r="U6" s="797"/>
      <c r="V6" s="797"/>
      <c r="W6" s="797"/>
      <c r="X6" s="797"/>
      <c r="Y6" s="797"/>
      <c r="Z6" s="797"/>
      <c r="AA6" s="798"/>
      <c r="AB6" s="790" t="s">
        <v>436</v>
      </c>
    </row>
    <row r="7" spans="1:28" s="247" customFormat="1" ht="28.5" customHeight="1" thickBot="1">
      <c r="A7" s="242"/>
      <c r="B7" s="248" t="s">
        <v>280</v>
      </c>
      <c r="C7" s="796" t="s">
        <v>437</v>
      </c>
      <c r="D7" s="797"/>
      <c r="E7" s="797"/>
      <c r="F7" s="797"/>
      <c r="G7" s="797"/>
      <c r="H7" s="798"/>
      <c r="I7" s="796" t="s">
        <v>438</v>
      </c>
      <c r="J7" s="797"/>
      <c r="K7" s="797"/>
      <c r="L7" s="798"/>
      <c r="M7" s="796" t="s">
        <v>439</v>
      </c>
      <c r="N7" s="798"/>
      <c r="O7" s="799"/>
      <c r="P7" s="796" t="s">
        <v>437</v>
      </c>
      <c r="Q7" s="797"/>
      <c r="R7" s="797"/>
      <c r="S7" s="797"/>
      <c r="T7" s="797"/>
      <c r="U7" s="798"/>
      <c r="V7" s="796" t="s">
        <v>438</v>
      </c>
      <c r="W7" s="797"/>
      <c r="X7" s="797"/>
      <c r="Y7" s="798"/>
      <c r="Z7" s="796" t="s">
        <v>439</v>
      </c>
      <c r="AA7" s="798"/>
      <c r="AB7" s="799"/>
    </row>
    <row r="8" spans="1:28" s="244" customFormat="1" ht="54.75" customHeight="1" thickBot="1">
      <c r="A8" s="782" t="s">
        <v>440</v>
      </c>
      <c r="B8" s="787" t="s">
        <v>441</v>
      </c>
      <c r="C8" s="782" t="s">
        <v>442</v>
      </c>
      <c r="D8" s="782" t="s">
        <v>443</v>
      </c>
      <c r="E8" s="249"/>
      <c r="F8" s="249"/>
      <c r="G8" s="249"/>
      <c r="H8" s="250"/>
      <c r="I8" s="782" t="s">
        <v>444</v>
      </c>
      <c r="J8" s="790"/>
      <c r="K8" s="782" t="s">
        <v>445</v>
      </c>
      <c r="L8" s="790"/>
      <c r="M8" s="656" t="s">
        <v>446</v>
      </c>
      <c r="N8" s="658"/>
      <c r="O8" s="799"/>
      <c r="P8" s="782" t="s">
        <v>442</v>
      </c>
      <c r="Q8" s="782" t="s">
        <v>443</v>
      </c>
      <c r="R8" s="249"/>
      <c r="S8" s="249"/>
      <c r="T8" s="249"/>
      <c r="U8" s="250"/>
      <c r="V8" s="782" t="s">
        <v>444</v>
      </c>
      <c r="W8" s="790"/>
      <c r="X8" s="782" t="s">
        <v>445</v>
      </c>
      <c r="Y8" s="790"/>
      <c r="Z8" s="656" t="s">
        <v>446</v>
      </c>
      <c r="AA8" s="658"/>
      <c r="AB8" s="799"/>
    </row>
    <row r="9" spans="1:28" s="244" customFormat="1" ht="65.25" customHeight="1">
      <c r="A9" s="785"/>
      <c r="B9" s="788"/>
      <c r="C9" s="783"/>
      <c r="D9" s="783"/>
      <c r="E9" s="251"/>
      <c r="F9" s="251"/>
      <c r="G9" s="251"/>
      <c r="H9" s="252"/>
      <c r="I9" s="791"/>
      <c r="J9" s="792"/>
      <c r="K9" s="791"/>
      <c r="L9" s="792"/>
      <c r="M9" s="782" t="s">
        <v>447</v>
      </c>
      <c r="N9" s="793" t="s">
        <v>448</v>
      </c>
      <c r="O9" s="799"/>
      <c r="P9" s="783"/>
      <c r="Q9" s="783"/>
      <c r="R9" s="251"/>
      <c r="S9" s="251"/>
      <c r="T9" s="251"/>
      <c r="U9" s="252"/>
      <c r="V9" s="791"/>
      <c r="W9" s="792"/>
      <c r="X9" s="791"/>
      <c r="Y9" s="792"/>
      <c r="Z9" s="782" t="s">
        <v>447</v>
      </c>
      <c r="AA9" s="793" t="s">
        <v>448</v>
      </c>
      <c r="AB9" s="799"/>
    </row>
    <row r="10" spans="1:28" s="244" customFormat="1" ht="47.25" customHeight="1">
      <c r="A10" s="785"/>
      <c r="B10" s="788"/>
      <c r="C10" s="783"/>
      <c r="D10" s="783" t="s">
        <v>449</v>
      </c>
      <c r="E10" s="776" t="s">
        <v>450</v>
      </c>
      <c r="F10" s="774" t="s">
        <v>451</v>
      </c>
      <c r="G10" s="774" t="s">
        <v>452</v>
      </c>
      <c r="H10" s="776" t="s">
        <v>453</v>
      </c>
      <c r="I10" s="778" t="s">
        <v>323</v>
      </c>
      <c r="J10" s="780" t="s">
        <v>454</v>
      </c>
      <c r="K10" s="778" t="s">
        <v>323</v>
      </c>
      <c r="L10" s="780" t="s">
        <v>454</v>
      </c>
      <c r="M10" s="783"/>
      <c r="N10" s="794"/>
      <c r="O10" s="799"/>
      <c r="P10" s="783"/>
      <c r="Q10" s="783" t="s">
        <v>449</v>
      </c>
      <c r="R10" s="776" t="s">
        <v>450</v>
      </c>
      <c r="S10" s="774" t="s">
        <v>451</v>
      </c>
      <c r="T10" s="774" t="s">
        <v>452</v>
      </c>
      <c r="U10" s="776" t="s">
        <v>453</v>
      </c>
      <c r="V10" s="778" t="s">
        <v>323</v>
      </c>
      <c r="W10" s="780" t="s">
        <v>454</v>
      </c>
      <c r="X10" s="778" t="s">
        <v>323</v>
      </c>
      <c r="Y10" s="780" t="s">
        <v>454</v>
      </c>
      <c r="Z10" s="783"/>
      <c r="AA10" s="794"/>
      <c r="AB10" s="799"/>
    </row>
    <row r="11" spans="1:28" s="244" customFormat="1" ht="143.25" customHeight="1" thickBot="1">
      <c r="A11" s="786"/>
      <c r="B11" s="789"/>
      <c r="C11" s="784"/>
      <c r="D11" s="784"/>
      <c r="E11" s="777"/>
      <c r="F11" s="775"/>
      <c r="G11" s="775"/>
      <c r="H11" s="777"/>
      <c r="I11" s="779"/>
      <c r="J11" s="781"/>
      <c r="K11" s="779"/>
      <c r="L11" s="781"/>
      <c r="M11" s="784"/>
      <c r="N11" s="795"/>
      <c r="O11" s="800"/>
      <c r="P11" s="784"/>
      <c r="Q11" s="784"/>
      <c r="R11" s="777"/>
      <c r="S11" s="775"/>
      <c r="T11" s="775"/>
      <c r="U11" s="777"/>
      <c r="V11" s="779"/>
      <c r="W11" s="781"/>
      <c r="X11" s="779"/>
      <c r="Y11" s="781"/>
      <c r="Z11" s="784"/>
      <c r="AA11" s="795"/>
      <c r="AB11" s="800"/>
    </row>
    <row r="12" spans="1:28" ht="15" customHeight="1">
      <c r="A12" s="253" t="s">
        <v>455</v>
      </c>
      <c r="B12" s="769" t="s">
        <v>456</v>
      </c>
      <c r="C12" s="317">
        <v>0.00224</v>
      </c>
      <c r="D12" s="318">
        <v>0.00224</v>
      </c>
      <c r="E12" s="319">
        <v>0.002205</v>
      </c>
      <c r="F12" s="319">
        <v>0</v>
      </c>
      <c r="G12" s="319">
        <v>0</v>
      </c>
      <c r="H12" s="320">
        <v>3.5E-05</v>
      </c>
      <c r="I12" s="321">
        <v>0</v>
      </c>
      <c r="J12" s="322">
        <v>0</v>
      </c>
      <c r="K12" s="321">
        <v>0</v>
      </c>
      <c r="L12" s="323">
        <v>0</v>
      </c>
      <c r="M12" s="321">
        <v>0</v>
      </c>
      <c r="N12" s="322">
        <v>0</v>
      </c>
      <c r="O12" s="254"/>
      <c r="P12" s="317">
        <v>3.5E-05</v>
      </c>
      <c r="Q12" s="318">
        <v>3.5E-05</v>
      </c>
      <c r="R12" s="319">
        <v>0</v>
      </c>
      <c r="S12" s="319">
        <v>0</v>
      </c>
      <c r="T12" s="319">
        <v>0</v>
      </c>
      <c r="U12" s="320">
        <v>3.5E-05</v>
      </c>
      <c r="V12" s="321">
        <v>0</v>
      </c>
      <c r="W12" s="322">
        <v>0</v>
      </c>
      <c r="X12" s="321">
        <v>0</v>
      </c>
      <c r="Y12" s="323">
        <v>0</v>
      </c>
      <c r="Z12" s="321">
        <v>0</v>
      </c>
      <c r="AA12" s="322">
        <v>0</v>
      </c>
      <c r="AB12" s="254"/>
    </row>
    <row r="13" spans="1:28" ht="15" customHeight="1">
      <c r="A13" s="255" t="s">
        <v>457</v>
      </c>
      <c r="B13" s="770"/>
      <c r="C13" s="324">
        <v>0</v>
      </c>
      <c r="D13" s="325">
        <v>0</v>
      </c>
      <c r="E13" s="326">
        <v>0</v>
      </c>
      <c r="F13" s="326">
        <v>0</v>
      </c>
      <c r="G13" s="326">
        <v>0</v>
      </c>
      <c r="H13" s="327">
        <v>0</v>
      </c>
      <c r="I13" s="328">
        <v>0</v>
      </c>
      <c r="J13" s="329">
        <v>0</v>
      </c>
      <c r="K13" s="328">
        <v>0</v>
      </c>
      <c r="L13" s="330">
        <v>0</v>
      </c>
      <c r="M13" s="328">
        <v>0</v>
      </c>
      <c r="N13" s="329">
        <v>0</v>
      </c>
      <c r="O13" s="256"/>
      <c r="P13" s="324">
        <v>1.314115</v>
      </c>
      <c r="Q13" s="325">
        <v>1.314115</v>
      </c>
      <c r="R13" s="326">
        <v>0</v>
      </c>
      <c r="S13" s="326">
        <v>0</v>
      </c>
      <c r="T13" s="326">
        <v>1.314115</v>
      </c>
      <c r="U13" s="327">
        <v>0</v>
      </c>
      <c r="V13" s="328">
        <v>0</v>
      </c>
      <c r="W13" s="329">
        <v>0</v>
      </c>
      <c r="X13" s="328">
        <v>0</v>
      </c>
      <c r="Y13" s="330">
        <v>0</v>
      </c>
      <c r="Z13" s="328">
        <v>0</v>
      </c>
      <c r="AA13" s="329">
        <v>0</v>
      </c>
      <c r="AB13" s="256"/>
    </row>
    <row r="14" spans="1:28" ht="15" customHeight="1">
      <c r="A14" s="255" t="s">
        <v>458</v>
      </c>
      <c r="B14" s="770"/>
      <c r="C14" s="324">
        <v>0.011957</v>
      </c>
      <c r="D14" s="325">
        <v>0.011957</v>
      </c>
      <c r="E14" s="326">
        <v>0.011957</v>
      </c>
      <c r="F14" s="326">
        <v>0</v>
      </c>
      <c r="G14" s="326">
        <v>0</v>
      </c>
      <c r="H14" s="327">
        <v>0</v>
      </c>
      <c r="I14" s="328">
        <v>0</v>
      </c>
      <c r="J14" s="331">
        <v>0</v>
      </c>
      <c r="K14" s="328">
        <v>0</v>
      </c>
      <c r="L14" s="331">
        <v>0</v>
      </c>
      <c r="M14" s="328">
        <v>0</v>
      </c>
      <c r="N14" s="329">
        <v>0</v>
      </c>
      <c r="O14" s="257"/>
      <c r="P14" s="324">
        <v>0.01193</v>
      </c>
      <c r="Q14" s="325">
        <v>0.01193</v>
      </c>
      <c r="R14" s="326">
        <v>0.01193</v>
      </c>
      <c r="S14" s="326">
        <v>0</v>
      </c>
      <c r="T14" s="326">
        <v>0</v>
      </c>
      <c r="U14" s="327">
        <v>0</v>
      </c>
      <c r="V14" s="328">
        <v>0</v>
      </c>
      <c r="W14" s="331">
        <v>0</v>
      </c>
      <c r="X14" s="328">
        <v>0</v>
      </c>
      <c r="Y14" s="331">
        <v>0</v>
      </c>
      <c r="Z14" s="328">
        <v>0</v>
      </c>
      <c r="AA14" s="329">
        <v>0</v>
      </c>
      <c r="AB14" s="257"/>
    </row>
    <row r="15" spans="1:28" ht="15" customHeight="1">
      <c r="A15" s="255" t="s">
        <v>459</v>
      </c>
      <c r="B15" s="770"/>
      <c r="C15" s="324">
        <v>0</v>
      </c>
      <c r="D15" s="325">
        <v>0</v>
      </c>
      <c r="E15" s="326">
        <v>0</v>
      </c>
      <c r="F15" s="326">
        <v>0</v>
      </c>
      <c r="G15" s="326">
        <v>0</v>
      </c>
      <c r="H15" s="327">
        <v>0</v>
      </c>
      <c r="I15" s="328">
        <v>0</v>
      </c>
      <c r="J15" s="329">
        <v>0</v>
      </c>
      <c r="K15" s="328">
        <v>0</v>
      </c>
      <c r="L15" s="330">
        <v>0</v>
      </c>
      <c r="M15" s="328">
        <v>0</v>
      </c>
      <c r="N15" s="329">
        <v>0</v>
      </c>
      <c r="O15" s="256"/>
      <c r="P15" s="324">
        <v>0</v>
      </c>
      <c r="Q15" s="325">
        <v>0</v>
      </c>
      <c r="R15" s="326">
        <v>0</v>
      </c>
      <c r="S15" s="326">
        <v>0</v>
      </c>
      <c r="T15" s="326">
        <v>0</v>
      </c>
      <c r="U15" s="327">
        <v>0</v>
      </c>
      <c r="V15" s="328">
        <v>0</v>
      </c>
      <c r="W15" s="329">
        <v>0</v>
      </c>
      <c r="X15" s="328">
        <v>0</v>
      </c>
      <c r="Y15" s="330">
        <v>0</v>
      </c>
      <c r="Z15" s="328">
        <v>0</v>
      </c>
      <c r="AA15" s="329">
        <v>0</v>
      </c>
      <c r="AB15" s="256"/>
    </row>
    <row r="16" spans="1:28" ht="15" customHeight="1">
      <c r="A16" s="255" t="s">
        <v>460</v>
      </c>
      <c r="B16" s="770"/>
      <c r="C16" s="324">
        <v>0.0046</v>
      </c>
      <c r="D16" s="325">
        <v>0.0046</v>
      </c>
      <c r="E16" s="326">
        <v>0.0046</v>
      </c>
      <c r="F16" s="326">
        <v>0</v>
      </c>
      <c r="G16" s="326">
        <v>0</v>
      </c>
      <c r="H16" s="327">
        <v>0</v>
      </c>
      <c r="I16" s="328">
        <v>0</v>
      </c>
      <c r="J16" s="329">
        <v>0</v>
      </c>
      <c r="K16" s="328">
        <v>0</v>
      </c>
      <c r="L16" s="330">
        <v>0</v>
      </c>
      <c r="M16" s="328">
        <v>0</v>
      </c>
      <c r="N16" s="329">
        <v>0</v>
      </c>
      <c r="O16" s="256"/>
      <c r="P16" s="324">
        <v>0.004634</v>
      </c>
      <c r="Q16" s="325">
        <v>0.004634</v>
      </c>
      <c r="R16" s="326">
        <v>0.004634</v>
      </c>
      <c r="S16" s="326">
        <v>0</v>
      </c>
      <c r="T16" s="326">
        <v>0</v>
      </c>
      <c r="U16" s="327">
        <v>0</v>
      </c>
      <c r="V16" s="328">
        <v>0</v>
      </c>
      <c r="W16" s="329">
        <v>0</v>
      </c>
      <c r="X16" s="328">
        <v>0</v>
      </c>
      <c r="Y16" s="330">
        <v>0</v>
      </c>
      <c r="Z16" s="328">
        <v>0</v>
      </c>
      <c r="AA16" s="329">
        <v>0</v>
      </c>
      <c r="AB16" s="256"/>
    </row>
    <row r="17" spans="1:28" ht="15" customHeight="1">
      <c r="A17" s="255" t="s">
        <v>461</v>
      </c>
      <c r="B17" s="770"/>
      <c r="C17" s="324">
        <v>1.111427</v>
      </c>
      <c r="D17" s="325">
        <v>1.111427</v>
      </c>
      <c r="E17" s="326">
        <v>1.111427</v>
      </c>
      <c r="F17" s="326">
        <v>0</v>
      </c>
      <c r="G17" s="326">
        <v>0</v>
      </c>
      <c r="H17" s="327">
        <v>0</v>
      </c>
      <c r="I17" s="328">
        <v>0</v>
      </c>
      <c r="J17" s="329">
        <v>0</v>
      </c>
      <c r="K17" s="328">
        <v>0</v>
      </c>
      <c r="L17" s="330">
        <v>0</v>
      </c>
      <c r="M17" s="328">
        <v>0</v>
      </c>
      <c r="N17" s="329">
        <v>0</v>
      </c>
      <c r="O17" s="256"/>
      <c r="P17" s="324">
        <v>0.067077</v>
      </c>
      <c r="Q17" s="325">
        <v>0.067077</v>
      </c>
      <c r="R17" s="326">
        <v>0.067077</v>
      </c>
      <c r="S17" s="326">
        <v>0</v>
      </c>
      <c r="T17" s="326">
        <v>0</v>
      </c>
      <c r="U17" s="327">
        <v>0</v>
      </c>
      <c r="V17" s="328">
        <v>0</v>
      </c>
      <c r="W17" s="329">
        <v>0</v>
      </c>
      <c r="X17" s="328">
        <v>0</v>
      </c>
      <c r="Y17" s="330">
        <v>0</v>
      </c>
      <c r="Z17" s="328">
        <v>0</v>
      </c>
      <c r="AA17" s="329">
        <v>0</v>
      </c>
      <c r="AB17" s="256"/>
    </row>
    <row r="18" spans="1:28" ht="15" customHeight="1">
      <c r="A18" s="258" t="s">
        <v>462</v>
      </c>
      <c r="B18" s="770"/>
      <c r="C18" s="332">
        <v>0.002489</v>
      </c>
      <c r="D18" s="333">
        <v>0.002489</v>
      </c>
      <c r="E18" s="334">
        <v>0.002489</v>
      </c>
      <c r="F18" s="334">
        <v>0</v>
      </c>
      <c r="G18" s="334">
        <v>0</v>
      </c>
      <c r="H18" s="335">
        <v>0</v>
      </c>
      <c r="I18" s="336">
        <v>0</v>
      </c>
      <c r="J18" s="337">
        <v>0</v>
      </c>
      <c r="K18" s="336">
        <v>0</v>
      </c>
      <c r="L18" s="338">
        <v>0</v>
      </c>
      <c r="M18" s="336">
        <v>0</v>
      </c>
      <c r="N18" s="337">
        <v>0</v>
      </c>
      <c r="O18" s="259"/>
      <c r="P18" s="332">
        <v>15.571768</v>
      </c>
      <c r="Q18" s="333">
        <v>15.571768</v>
      </c>
      <c r="R18" s="334">
        <v>15.571768</v>
      </c>
      <c r="S18" s="334">
        <v>0</v>
      </c>
      <c r="T18" s="334">
        <v>0</v>
      </c>
      <c r="U18" s="335">
        <v>0</v>
      </c>
      <c r="V18" s="336">
        <v>0</v>
      </c>
      <c r="W18" s="337">
        <v>0</v>
      </c>
      <c r="X18" s="336">
        <v>0</v>
      </c>
      <c r="Y18" s="338">
        <v>0</v>
      </c>
      <c r="Z18" s="336">
        <v>0</v>
      </c>
      <c r="AA18" s="337">
        <v>0</v>
      </c>
      <c r="AB18" s="259"/>
    </row>
    <row r="19" spans="1:28" ht="12" thickBot="1">
      <c r="A19" s="260" t="s">
        <v>278</v>
      </c>
      <c r="B19" s="771"/>
      <c r="C19" s="261">
        <f aca="true" t="shared" si="0" ref="C19:N19">+C12+C13+C14+C15+C16+C17+C18</f>
        <v>1.1327129999999999</v>
      </c>
      <c r="D19" s="262">
        <f>+D12+D13+D14+D15+D16+D17+D18</f>
        <v>1.1327129999999999</v>
      </c>
      <c r="E19" s="263">
        <f>+E12+E13+E14+E15+E16+E17+E18</f>
        <v>1.1326779999999999</v>
      </c>
      <c r="F19" s="263">
        <f>+F12+F13+F14+F15+F16+F17+F18</f>
        <v>0</v>
      </c>
      <c r="G19" s="263">
        <f>+G12+G13+G14+G15+G16+G17+G18</f>
        <v>0</v>
      </c>
      <c r="H19" s="264">
        <f>+H12+H13+H14+H15+H16+H17+H18</f>
        <v>3.5E-05</v>
      </c>
      <c r="I19" s="265">
        <f t="shared" si="0"/>
        <v>0</v>
      </c>
      <c r="J19" s="263">
        <f t="shared" si="0"/>
        <v>0</v>
      </c>
      <c r="K19" s="265">
        <f t="shared" si="0"/>
        <v>0</v>
      </c>
      <c r="L19" s="264">
        <f t="shared" si="0"/>
        <v>0</v>
      </c>
      <c r="M19" s="265">
        <f t="shared" si="0"/>
        <v>0</v>
      </c>
      <c r="N19" s="263">
        <f t="shared" si="0"/>
        <v>0</v>
      </c>
      <c r="O19" s="339">
        <v>7E-06</v>
      </c>
      <c r="P19" s="261">
        <f aca="true" t="shared" si="1" ref="P19:AA19">+P12+P13+P14+P15+P16+P17+P18</f>
        <v>16.969559</v>
      </c>
      <c r="Q19" s="262">
        <f t="shared" si="1"/>
        <v>16.969559</v>
      </c>
      <c r="R19" s="263">
        <f t="shared" si="1"/>
        <v>15.655409</v>
      </c>
      <c r="S19" s="263">
        <f t="shared" si="1"/>
        <v>0</v>
      </c>
      <c r="T19" s="263">
        <f t="shared" si="1"/>
        <v>1.314115</v>
      </c>
      <c r="U19" s="264">
        <f t="shared" si="1"/>
        <v>3.5E-05</v>
      </c>
      <c r="V19" s="265">
        <f t="shared" si="1"/>
        <v>0</v>
      </c>
      <c r="W19" s="263">
        <f t="shared" si="1"/>
        <v>0</v>
      </c>
      <c r="X19" s="265">
        <f t="shared" si="1"/>
        <v>0</v>
      </c>
      <c r="Y19" s="264">
        <f t="shared" si="1"/>
        <v>0</v>
      </c>
      <c r="Z19" s="265">
        <f t="shared" si="1"/>
        <v>0</v>
      </c>
      <c r="AA19" s="263">
        <f t="shared" si="1"/>
        <v>0</v>
      </c>
      <c r="AB19" s="339">
        <v>7E-06</v>
      </c>
    </row>
    <row r="20" spans="1:28" ht="11.25">
      <c r="A20" s="253" t="s">
        <v>455</v>
      </c>
      <c r="B20" s="769" t="s">
        <v>463</v>
      </c>
      <c r="C20" s="340">
        <v>0.00394</v>
      </c>
      <c r="D20" s="341">
        <v>0.007177</v>
      </c>
      <c r="E20" s="342">
        <v>0.003237</v>
      </c>
      <c r="F20" s="342">
        <v>0</v>
      </c>
      <c r="G20" s="342">
        <v>0</v>
      </c>
      <c r="H20" s="343">
        <v>0.00394</v>
      </c>
      <c r="I20" s="344">
        <v>0</v>
      </c>
      <c r="J20" s="345">
        <v>0</v>
      </c>
      <c r="K20" s="344">
        <v>0</v>
      </c>
      <c r="L20" s="346">
        <v>0</v>
      </c>
      <c r="M20" s="344">
        <v>0</v>
      </c>
      <c r="N20" s="345">
        <v>0</v>
      </c>
      <c r="O20" s="254"/>
      <c r="P20" s="340">
        <v>0.028994</v>
      </c>
      <c r="Q20" s="341">
        <v>0.028989</v>
      </c>
      <c r="R20" s="342">
        <v>0</v>
      </c>
      <c r="S20" s="342">
        <v>0</v>
      </c>
      <c r="T20" s="342">
        <v>0</v>
      </c>
      <c r="U20" s="343">
        <v>0.028989</v>
      </c>
      <c r="V20" s="344">
        <v>0</v>
      </c>
      <c r="W20" s="345">
        <v>0</v>
      </c>
      <c r="X20" s="344">
        <v>0</v>
      </c>
      <c r="Y20" s="346">
        <v>0</v>
      </c>
      <c r="Z20" s="344">
        <v>0</v>
      </c>
      <c r="AA20" s="345">
        <v>0</v>
      </c>
      <c r="AB20" s="254"/>
    </row>
    <row r="21" spans="1:28" ht="11.25">
      <c r="A21" s="255" t="s">
        <v>457</v>
      </c>
      <c r="B21" s="770"/>
      <c r="C21" s="347">
        <v>0</v>
      </c>
      <c r="D21" s="348">
        <v>0</v>
      </c>
      <c r="E21" s="349">
        <v>0</v>
      </c>
      <c r="F21" s="349">
        <v>0</v>
      </c>
      <c r="G21" s="349">
        <v>0</v>
      </c>
      <c r="H21" s="350">
        <v>0</v>
      </c>
      <c r="I21" s="351">
        <v>0</v>
      </c>
      <c r="J21" s="352">
        <v>0</v>
      </c>
      <c r="K21" s="351">
        <v>0</v>
      </c>
      <c r="L21" s="353">
        <v>0</v>
      </c>
      <c r="M21" s="351">
        <v>0</v>
      </c>
      <c r="N21" s="352">
        <v>0</v>
      </c>
      <c r="O21" s="256"/>
      <c r="P21" s="347">
        <v>0</v>
      </c>
      <c r="Q21" s="348">
        <v>0</v>
      </c>
      <c r="R21" s="349">
        <v>0</v>
      </c>
      <c r="S21" s="349">
        <v>0</v>
      </c>
      <c r="T21" s="349">
        <v>0</v>
      </c>
      <c r="U21" s="350">
        <v>0</v>
      </c>
      <c r="V21" s="351">
        <v>0</v>
      </c>
      <c r="W21" s="352">
        <v>0</v>
      </c>
      <c r="X21" s="351">
        <v>0</v>
      </c>
      <c r="Y21" s="353">
        <v>0</v>
      </c>
      <c r="Z21" s="351">
        <v>0</v>
      </c>
      <c r="AA21" s="352">
        <v>0</v>
      </c>
      <c r="AB21" s="256"/>
    </row>
    <row r="22" spans="1:28" ht="11.25">
      <c r="A22" s="255" t="s">
        <v>458</v>
      </c>
      <c r="B22" s="770"/>
      <c r="C22" s="347">
        <v>271.323173</v>
      </c>
      <c r="D22" s="348">
        <v>271.320494</v>
      </c>
      <c r="E22" s="349">
        <v>0.005426</v>
      </c>
      <c r="F22" s="349">
        <v>0</v>
      </c>
      <c r="G22" s="349">
        <v>271.315068</v>
      </c>
      <c r="H22" s="350">
        <v>0</v>
      </c>
      <c r="I22" s="351">
        <v>0</v>
      </c>
      <c r="J22" s="331">
        <v>0</v>
      </c>
      <c r="K22" s="351">
        <v>0</v>
      </c>
      <c r="L22" s="331">
        <v>0</v>
      </c>
      <c r="M22" s="351">
        <v>0</v>
      </c>
      <c r="N22" s="352">
        <v>0</v>
      </c>
      <c r="O22" s="257"/>
      <c r="P22" s="347">
        <v>0.005412</v>
      </c>
      <c r="Q22" s="348">
        <v>0.005412</v>
      </c>
      <c r="R22" s="349">
        <v>0.005412</v>
      </c>
      <c r="S22" s="349">
        <v>0</v>
      </c>
      <c r="T22" s="349">
        <v>0</v>
      </c>
      <c r="U22" s="350">
        <v>0</v>
      </c>
      <c r="V22" s="351">
        <v>0</v>
      </c>
      <c r="W22" s="331">
        <v>0</v>
      </c>
      <c r="X22" s="351">
        <v>0</v>
      </c>
      <c r="Y22" s="331">
        <v>0</v>
      </c>
      <c r="Z22" s="351">
        <v>0</v>
      </c>
      <c r="AA22" s="352">
        <v>0</v>
      </c>
      <c r="AB22" s="257"/>
    </row>
    <row r="23" spans="1:28" ht="11.25">
      <c r="A23" s="255" t="s">
        <v>459</v>
      </c>
      <c r="B23" s="770"/>
      <c r="C23" s="347">
        <v>0</v>
      </c>
      <c r="D23" s="348">
        <v>0.054202</v>
      </c>
      <c r="E23" s="349">
        <v>0.054202</v>
      </c>
      <c r="F23" s="349">
        <v>0</v>
      </c>
      <c r="G23" s="349">
        <v>0</v>
      </c>
      <c r="H23" s="350">
        <v>0</v>
      </c>
      <c r="I23" s="351">
        <v>0</v>
      </c>
      <c r="J23" s="352">
        <v>0</v>
      </c>
      <c r="K23" s="351">
        <v>0</v>
      </c>
      <c r="L23" s="353">
        <v>0</v>
      </c>
      <c r="M23" s="351">
        <v>0</v>
      </c>
      <c r="N23" s="352">
        <v>0</v>
      </c>
      <c r="O23" s="256"/>
      <c r="P23" s="347">
        <v>0.055076</v>
      </c>
      <c r="Q23" s="348">
        <v>0.055076</v>
      </c>
      <c r="R23" s="349">
        <v>0.055076</v>
      </c>
      <c r="S23" s="349">
        <v>0</v>
      </c>
      <c r="T23" s="349">
        <v>0</v>
      </c>
      <c r="U23" s="350">
        <v>0</v>
      </c>
      <c r="V23" s="351">
        <v>0</v>
      </c>
      <c r="W23" s="352">
        <v>0</v>
      </c>
      <c r="X23" s="351">
        <v>0</v>
      </c>
      <c r="Y23" s="353">
        <v>0</v>
      </c>
      <c r="Z23" s="351">
        <v>0</v>
      </c>
      <c r="AA23" s="352">
        <v>0</v>
      </c>
      <c r="AB23" s="256"/>
    </row>
    <row r="24" spans="1:28" ht="11.25">
      <c r="A24" s="255" t="s">
        <v>460</v>
      </c>
      <c r="B24" s="770"/>
      <c r="C24" s="347">
        <v>0</v>
      </c>
      <c r="D24" s="348">
        <v>0.577286</v>
      </c>
      <c r="E24" s="349">
        <v>0.577286</v>
      </c>
      <c r="F24" s="349">
        <v>0</v>
      </c>
      <c r="G24" s="349">
        <v>0</v>
      </c>
      <c r="H24" s="350">
        <v>0</v>
      </c>
      <c r="I24" s="351">
        <v>0</v>
      </c>
      <c r="J24" s="352">
        <v>0</v>
      </c>
      <c r="K24" s="351">
        <v>0</v>
      </c>
      <c r="L24" s="353">
        <v>0</v>
      </c>
      <c r="M24" s="351">
        <v>0</v>
      </c>
      <c r="N24" s="352">
        <v>0</v>
      </c>
      <c r="O24" s="256"/>
      <c r="P24" s="347">
        <v>112.045199</v>
      </c>
      <c r="Q24" s="348">
        <v>112.045199</v>
      </c>
      <c r="R24" s="349">
        <v>112.045199</v>
      </c>
      <c r="S24" s="349">
        <v>0</v>
      </c>
      <c r="T24" s="349">
        <v>0</v>
      </c>
      <c r="U24" s="350">
        <v>0</v>
      </c>
      <c r="V24" s="351">
        <v>0</v>
      </c>
      <c r="W24" s="352">
        <v>0</v>
      </c>
      <c r="X24" s="351">
        <v>0</v>
      </c>
      <c r="Y24" s="353">
        <v>0</v>
      </c>
      <c r="Z24" s="351">
        <v>0</v>
      </c>
      <c r="AA24" s="352">
        <v>0</v>
      </c>
      <c r="AB24" s="256"/>
    </row>
    <row r="25" spans="1:28" ht="11.25">
      <c r="A25" s="255" t="s">
        <v>461</v>
      </c>
      <c r="B25" s="770"/>
      <c r="C25" s="347">
        <v>139.95877</v>
      </c>
      <c r="D25" s="348">
        <v>140.95622</v>
      </c>
      <c r="E25" s="349">
        <v>0.005267</v>
      </c>
      <c r="F25" s="349">
        <v>0</v>
      </c>
      <c r="G25" s="349">
        <v>140.95622</v>
      </c>
      <c r="H25" s="350">
        <v>0</v>
      </c>
      <c r="I25" s="351">
        <v>0</v>
      </c>
      <c r="J25" s="352">
        <v>0</v>
      </c>
      <c r="K25" s="351">
        <v>0</v>
      </c>
      <c r="L25" s="353">
        <v>0</v>
      </c>
      <c r="M25" s="351">
        <v>0</v>
      </c>
      <c r="N25" s="352">
        <v>0</v>
      </c>
      <c r="O25" s="256"/>
      <c r="P25" s="347">
        <v>118.283091</v>
      </c>
      <c r="Q25" s="348">
        <v>118.282253</v>
      </c>
      <c r="R25" s="349">
        <v>0.005158</v>
      </c>
      <c r="S25" s="349">
        <v>0</v>
      </c>
      <c r="T25" s="349">
        <v>118.277095</v>
      </c>
      <c r="U25" s="350">
        <v>0</v>
      </c>
      <c r="V25" s="351">
        <v>0</v>
      </c>
      <c r="W25" s="352">
        <v>0</v>
      </c>
      <c r="X25" s="351">
        <v>0</v>
      </c>
      <c r="Y25" s="353">
        <v>0</v>
      </c>
      <c r="Z25" s="351">
        <v>0</v>
      </c>
      <c r="AA25" s="352">
        <v>0</v>
      </c>
      <c r="AB25" s="256"/>
    </row>
    <row r="26" spans="1:28" ht="11.25">
      <c r="A26" s="258" t="s">
        <v>462</v>
      </c>
      <c r="B26" s="770"/>
      <c r="C26" s="354">
        <v>92.32957</v>
      </c>
      <c r="D26" s="355">
        <v>92.326726</v>
      </c>
      <c r="E26" s="356">
        <v>0</v>
      </c>
      <c r="F26" s="356">
        <v>0</v>
      </c>
      <c r="G26" s="356">
        <v>92.326726</v>
      </c>
      <c r="H26" s="357">
        <v>0</v>
      </c>
      <c r="I26" s="358">
        <v>0</v>
      </c>
      <c r="J26" s="359">
        <v>0</v>
      </c>
      <c r="K26" s="358">
        <v>0</v>
      </c>
      <c r="L26" s="360">
        <v>0</v>
      </c>
      <c r="M26" s="358">
        <v>0</v>
      </c>
      <c r="N26" s="359">
        <v>0</v>
      </c>
      <c r="O26" s="259"/>
      <c r="P26" s="354">
        <v>453.151473</v>
      </c>
      <c r="Q26" s="355">
        <v>453.143998</v>
      </c>
      <c r="R26" s="356">
        <v>5.889091</v>
      </c>
      <c r="S26" s="356">
        <v>0</v>
      </c>
      <c r="T26" s="356">
        <v>447.254907</v>
      </c>
      <c r="U26" s="357">
        <v>0</v>
      </c>
      <c r="V26" s="358">
        <v>0</v>
      </c>
      <c r="W26" s="359">
        <v>0</v>
      </c>
      <c r="X26" s="358">
        <v>0</v>
      </c>
      <c r="Y26" s="360">
        <v>0</v>
      </c>
      <c r="Z26" s="358">
        <v>0</v>
      </c>
      <c r="AA26" s="359">
        <v>0</v>
      </c>
      <c r="AB26" s="259"/>
    </row>
    <row r="27" spans="1:28" ht="12" thickBot="1">
      <c r="A27" s="260" t="s">
        <v>278</v>
      </c>
      <c r="B27" s="771"/>
      <c r="C27" s="261">
        <f aca="true" t="shared" si="2" ref="C27:N27">+C20+C21+C22+C23+C24+C25+C26</f>
        <v>503.615453</v>
      </c>
      <c r="D27" s="262">
        <f>+D20+D21+D22+D23+D24+D25+D26</f>
        <v>505.24210500000004</v>
      </c>
      <c r="E27" s="263">
        <f>+E20+E21+E22+E23+E24+E25+E26</f>
        <v>0.6454179999999999</v>
      </c>
      <c r="F27" s="263">
        <f>+F20+F21+F22+F23+F24+F25+F26</f>
        <v>0</v>
      </c>
      <c r="G27" s="263">
        <f>+G20+G21+G22+G23+G24+G25+G26</f>
        <v>504.59801400000003</v>
      </c>
      <c r="H27" s="264">
        <f>+H20+H21+H22+H23+H24+H25+H26</f>
        <v>0.00394</v>
      </c>
      <c r="I27" s="265">
        <f t="shared" si="2"/>
        <v>0</v>
      </c>
      <c r="J27" s="263">
        <f t="shared" si="2"/>
        <v>0</v>
      </c>
      <c r="K27" s="265">
        <f t="shared" si="2"/>
        <v>0</v>
      </c>
      <c r="L27" s="264">
        <f t="shared" si="2"/>
        <v>0</v>
      </c>
      <c r="M27" s="265">
        <f t="shared" si="2"/>
        <v>0</v>
      </c>
      <c r="N27" s="263">
        <f t="shared" si="2"/>
        <v>0</v>
      </c>
      <c r="O27" s="339">
        <v>0.000775</v>
      </c>
      <c r="P27" s="261">
        <f aca="true" t="shared" si="3" ref="P27:AA27">+P20+P21+P22+P23+P24+P25+P26</f>
        <v>683.569245</v>
      </c>
      <c r="Q27" s="262">
        <f t="shared" si="3"/>
        <v>683.560927</v>
      </c>
      <c r="R27" s="263">
        <f t="shared" si="3"/>
        <v>117.99993599999999</v>
      </c>
      <c r="S27" s="263">
        <f t="shared" si="3"/>
        <v>0</v>
      </c>
      <c r="T27" s="263">
        <f t="shared" si="3"/>
        <v>565.532002</v>
      </c>
      <c r="U27" s="264">
        <f t="shared" si="3"/>
        <v>0.028989</v>
      </c>
      <c r="V27" s="265">
        <f t="shared" si="3"/>
        <v>0</v>
      </c>
      <c r="W27" s="263">
        <f t="shared" si="3"/>
        <v>0</v>
      </c>
      <c r="X27" s="265">
        <f t="shared" si="3"/>
        <v>0</v>
      </c>
      <c r="Y27" s="264">
        <f t="shared" si="3"/>
        <v>0</v>
      </c>
      <c r="Z27" s="265">
        <f t="shared" si="3"/>
        <v>0</v>
      </c>
      <c r="AA27" s="263">
        <f t="shared" si="3"/>
        <v>0</v>
      </c>
      <c r="AB27" s="339">
        <v>0.005794</v>
      </c>
    </row>
    <row r="28" spans="1:28" ht="11.25">
      <c r="A28" s="253" t="s">
        <v>455</v>
      </c>
      <c r="B28" s="769" t="s">
        <v>464</v>
      </c>
      <c r="C28" s="361">
        <v>0</v>
      </c>
      <c r="D28" s="362">
        <v>0</v>
      </c>
      <c r="E28" s="363">
        <v>0</v>
      </c>
      <c r="F28" s="363">
        <v>0</v>
      </c>
      <c r="G28" s="363">
        <v>0</v>
      </c>
      <c r="H28" s="364">
        <v>0</v>
      </c>
      <c r="I28" s="365">
        <v>0</v>
      </c>
      <c r="J28" s="366">
        <v>0</v>
      </c>
      <c r="K28" s="365">
        <v>0</v>
      </c>
      <c r="L28" s="367">
        <v>0</v>
      </c>
      <c r="M28" s="365">
        <v>0</v>
      </c>
      <c r="N28" s="366">
        <v>0</v>
      </c>
      <c r="O28" s="368"/>
      <c r="P28" s="361">
        <v>0</v>
      </c>
      <c r="Q28" s="362">
        <v>0</v>
      </c>
      <c r="R28" s="363">
        <v>0</v>
      </c>
      <c r="S28" s="363">
        <v>0</v>
      </c>
      <c r="T28" s="363">
        <v>0</v>
      </c>
      <c r="U28" s="364">
        <v>0</v>
      </c>
      <c r="V28" s="365">
        <v>0</v>
      </c>
      <c r="W28" s="366">
        <v>0</v>
      </c>
      <c r="X28" s="365">
        <v>0</v>
      </c>
      <c r="Y28" s="367">
        <v>0</v>
      </c>
      <c r="Z28" s="365">
        <v>0</v>
      </c>
      <c r="AA28" s="366">
        <v>0</v>
      </c>
      <c r="AB28" s="368"/>
    </row>
    <row r="29" spans="1:28" ht="11.25">
      <c r="A29" s="255" t="s">
        <v>457</v>
      </c>
      <c r="B29" s="770"/>
      <c r="C29" s="369">
        <v>0</v>
      </c>
      <c r="D29" s="370">
        <v>0</v>
      </c>
      <c r="E29" s="371">
        <v>0</v>
      </c>
      <c r="F29" s="371">
        <v>0</v>
      </c>
      <c r="G29" s="371">
        <v>0</v>
      </c>
      <c r="H29" s="372">
        <v>0</v>
      </c>
      <c r="I29" s="373">
        <v>0</v>
      </c>
      <c r="J29" s="374">
        <v>0</v>
      </c>
      <c r="K29" s="373">
        <v>0</v>
      </c>
      <c r="L29" s="375">
        <v>0</v>
      </c>
      <c r="M29" s="373">
        <v>0</v>
      </c>
      <c r="N29" s="374">
        <v>0</v>
      </c>
      <c r="O29" s="376"/>
      <c r="P29" s="369">
        <v>0</v>
      </c>
      <c r="Q29" s="370">
        <v>0</v>
      </c>
      <c r="R29" s="371">
        <v>0</v>
      </c>
      <c r="S29" s="371">
        <v>0</v>
      </c>
      <c r="T29" s="371">
        <v>0</v>
      </c>
      <c r="U29" s="372">
        <v>0</v>
      </c>
      <c r="V29" s="373">
        <v>0</v>
      </c>
      <c r="W29" s="374">
        <v>0</v>
      </c>
      <c r="X29" s="373">
        <v>0</v>
      </c>
      <c r="Y29" s="375">
        <v>0</v>
      </c>
      <c r="Z29" s="373">
        <v>0</v>
      </c>
      <c r="AA29" s="374">
        <v>0</v>
      </c>
      <c r="AB29" s="376"/>
    </row>
    <row r="30" spans="1:28" ht="11.25">
      <c r="A30" s="255" t="s">
        <v>458</v>
      </c>
      <c r="B30" s="770"/>
      <c r="C30" s="369">
        <v>0</v>
      </c>
      <c r="D30" s="370">
        <v>0</v>
      </c>
      <c r="E30" s="371">
        <v>0</v>
      </c>
      <c r="F30" s="371">
        <v>0</v>
      </c>
      <c r="G30" s="371">
        <v>0</v>
      </c>
      <c r="H30" s="372">
        <v>0</v>
      </c>
      <c r="I30" s="373">
        <v>0</v>
      </c>
      <c r="J30" s="377">
        <v>0</v>
      </c>
      <c r="K30" s="373">
        <v>0</v>
      </c>
      <c r="L30" s="377">
        <v>0</v>
      </c>
      <c r="M30" s="373">
        <v>0</v>
      </c>
      <c r="N30" s="374">
        <v>0</v>
      </c>
      <c r="O30" s="378"/>
      <c r="P30" s="369">
        <v>0</v>
      </c>
      <c r="Q30" s="370">
        <v>0</v>
      </c>
      <c r="R30" s="371">
        <v>0</v>
      </c>
      <c r="S30" s="371">
        <v>0</v>
      </c>
      <c r="T30" s="371">
        <v>0</v>
      </c>
      <c r="U30" s="372">
        <v>0</v>
      </c>
      <c r="V30" s="373">
        <v>0</v>
      </c>
      <c r="W30" s="377">
        <v>0</v>
      </c>
      <c r="X30" s="373">
        <v>0</v>
      </c>
      <c r="Y30" s="377">
        <v>0</v>
      </c>
      <c r="Z30" s="373">
        <v>0</v>
      </c>
      <c r="AA30" s="374">
        <v>0</v>
      </c>
      <c r="AB30" s="378"/>
    </row>
    <row r="31" spans="1:28" ht="11.25">
      <c r="A31" s="255" t="s">
        <v>459</v>
      </c>
      <c r="B31" s="770"/>
      <c r="C31" s="369">
        <v>0</v>
      </c>
      <c r="D31" s="370">
        <v>0</v>
      </c>
      <c r="E31" s="371">
        <v>0</v>
      </c>
      <c r="F31" s="371">
        <v>0</v>
      </c>
      <c r="G31" s="371">
        <v>0</v>
      </c>
      <c r="H31" s="372">
        <v>0</v>
      </c>
      <c r="I31" s="373">
        <v>0</v>
      </c>
      <c r="J31" s="374">
        <v>0</v>
      </c>
      <c r="K31" s="373">
        <v>0</v>
      </c>
      <c r="L31" s="375">
        <v>0</v>
      </c>
      <c r="M31" s="373">
        <v>0</v>
      </c>
      <c r="N31" s="374">
        <v>0</v>
      </c>
      <c r="O31" s="376"/>
      <c r="P31" s="369">
        <v>0</v>
      </c>
      <c r="Q31" s="370">
        <v>0</v>
      </c>
      <c r="R31" s="371">
        <v>0</v>
      </c>
      <c r="S31" s="371">
        <v>0</v>
      </c>
      <c r="T31" s="371">
        <v>0</v>
      </c>
      <c r="U31" s="372">
        <v>0</v>
      </c>
      <c r="V31" s="373">
        <v>0</v>
      </c>
      <c r="W31" s="374">
        <v>0</v>
      </c>
      <c r="X31" s="373">
        <v>0</v>
      </c>
      <c r="Y31" s="375">
        <v>0</v>
      </c>
      <c r="Z31" s="373">
        <v>0</v>
      </c>
      <c r="AA31" s="374">
        <v>0</v>
      </c>
      <c r="AB31" s="376"/>
    </row>
    <row r="32" spans="1:28" ht="11.25">
      <c r="A32" s="255" t="s">
        <v>460</v>
      </c>
      <c r="B32" s="770"/>
      <c r="C32" s="369">
        <v>0</v>
      </c>
      <c r="D32" s="370">
        <v>0</v>
      </c>
      <c r="E32" s="371">
        <v>0</v>
      </c>
      <c r="F32" s="371">
        <v>0</v>
      </c>
      <c r="G32" s="371">
        <v>0</v>
      </c>
      <c r="H32" s="372">
        <v>0</v>
      </c>
      <c r="I32" s="373">
        <v>0</v>
      </c>
      <c r="J32" s="374">
        <v>0</v>
      </c>
      <c r="K32" s="373">
        <v>0</v>
      </c>
      <c r="L32" s="375">
        <v>0</v>
      </c>
      <c r="M32" s="373">
        <v>0</v>
      </c>
      <c r="N32" s="374">
        <v>0</v>
      </c>
      <c r="O32" s="376"/>
      <c r="P32" s="369">
        <v>0</v>
      </c>
      <c r="Q32" s="370">
        <v>0</v>
      </c>
      <c r="R32" s="371">
        <v>0</v>
      </c>
      <c r="S32" s="371">
        <v>0</v>
      </c>
      <c r="T32" s="371">
        <v>0</v>
      </c>
      <c r="U32" s="372">
        <v>0</v>
      </c>
      <c r="V32" s="373">
        <v>0</v>
      </c>
      <c r="W32" s="374">
        <v>0</v>
      </c>
      <c r="X32" s="373">
        <v>0</v>
      </c>
      <c r="Y32" s="375">
        <v>0</v>
      </c>
      <c r="Z32" s="373">
        <v>0</v>
      </c>
      <c r="AA32" s="374">
        <v>0</v>
      </c>
      <c r="AB32" s="376"/>
    </row>
    <row r="33" spans="1:28" ht="11.25">
      <c r="A33" s="255" t="s">
        <v>461</v>
      </c>
      <c r="B33" s="770"/>
      <c r="C33" s="369">
        <v>0</v>
      </c>
      <c r="D33" s="370">
        <v>0</v>
      </c>
      <c r="E33" s="371">
        <v>0</v>
      </c>
      <c r="F33" s="371">
        <v>0</v>
      </c>
      <c r="G33" s="371">
        <v>0</v>
      </c>
      <c r="H33" s="372">
        <v>0</v>
      </c>
      <c r="I33" s="373">
        <v>0</v>
      </c>
      <c r="J33" s="374">
        <v>0</v>
      </c>
      <c r="K33" s="373">
        <v>0</v>
      </c>
      <c r="L33" s="375">
        <v>0</v>
      </c>
      <c r="M33" s="373">
        <v>0</v>
      </c>
      <c r="N33" s="374">
        <v>0</v>
      </c>
      <c r="O33" s="376"/>
      <c r="P33" s="369">
        <v>0</v>
      </c>
      <c r="Q33" s="370">
        <v>0</v>
      </c>
      <c r="R33" s="371">
        <v>0</v>
      </c>
      <c r="S33" s="371">
        <v>0</v>
      </c>
      <c r="T33" s="371">
        <v>0</v>
      </c>
      <c r="U33" s="372">
        <v>0</v>
      </c>
      <c r="V33" s="373">
        <v>0</v>
      </c>
      <c r="W33" s="374">
        <v>0</v>
      </c>
      <c r="X33" s="373">
        <v>0</v>
      </c>
      <c r="Y33" s="375">
        <v>0</v>
      </c>
      <c r="Z33" s="373">
        <v>0</v>
      </c>
      <c r="AA33" s="374">
        <v>0</v>
      </c>
      <c r="AB33" s="376"/>
    </row>
    <row r="34" spans="1:28" ht="11.25">
      <c r="A34" s="258" t="s">
        <v>462</v>
      </c>
      <c r="B34" s="770"/>
      <c r="C34" s="379">
        <v>0</v>
      </c>
      <c r="D34" s="380">
        <v>0</v>
      </c>
      <c r="E34" s="381">
        <v>0</v>
      </c>
      <c r="F34" s="381">
        <v>0</v>
      </c>
      <c r="G34" s="381">
        <v>0</v>
      </c>
      <c r="H34" s="382">
        <v>0</v>
      </c>
      <c r="I34" s="383">
        <v>0</v>
      </c>
      <c r="J34" s="384">
        <v>0</v>
      </c>
      <c r="K34" s="383">
        <v>0</v>
      </c>
      <c r="L34" s="385">
        <v>0</v>
      </c>
      <c r="M34" s="383">
        <v>0</v>
      </c>
      <c r="N34" s="384">
        <v>0</v>
      </c>
      <c r="O34" s="386"/>
      <c r="P34" s="379">
        <v>0</v>
      </c>
      <c r="Q34" s="380">
        <v>0</v>
      </c>
      <c r="R34" s="381">
        <v>0</v>
      </c>
      <c r="S34" s="381">
        <v>0</v>
      </c>
      <c r="T34" s="381">
        <v>0</v>
      </c>
      <c r="U34" s="382">
        <v>0</v>
      </c>
      <c r="V34" s="383">
        <v>0</v>
      </c>
      <c r="W34" s="384">
        <v>0</v>
      </c>
      <c r="X34" s="383">
        <v>0</v>
      </c>
      <c r="Y34" s="385">
        <v>0</v>
      </c>
      <c r="Z34" s="383">
        <v>0</v>
      </c>
      <c r="AA34" s="384">
        <v>0</v>
      </c>
      <c r="AB34" s="386"/>
    </row>
    <row r="35" spans="1:28" ht="12" thickBot="1">
      <c r="A35" s="260" t="s">
        <v>278</v>
      </c>
      <c r="B35" s="771"/>
      <c r="C35" s="387">
        <f aca="true" t="shared" si="4" ref="C35:N35">+C28+C29+C30+C31+C32+C33+C34</f>
        <v>0</v>
      </c>
      <c r="D35" s="388">
        <f>+D28+D29+D30+D31+D32+D33+D34</f>
        <v>0</v>
      </c>
      <c r="E35" s="389">
        <f>+E28+E29+E30+E31+E32+E33+E34</f>
        <v>0</v>
      </c>
      <c r="F35" s="389">
        <f>+F28+F29+F30+F31+F32+F33+F34</f>
        <v>0</v>
      </c>
      <c r="G35" s="389">
        <f>+G28+G29+G30+G31+G32+G33+G34</f>
        <v>0</v>
      </c>
      <c r="H35" s="390">
        <f>+H28+H29+H30+H31+H32+H33+H34</f>
        <v>0</v>
      </c>
      <c r="I35" s="391">
        <f t="shared" si="4"/>
        <v>0</v>
      </c>
      <c r="J35" s="389">
        <f t="shared" si="4"/>
        <v>0</v>
      </c>
      <c r="K35" s="391">
        <f t="shared" si="4"/>
        <v>0</v>
      </c>
      <c r="L35" s="390">
        <f t="shared" si="4"/>
        <v>0</v>
      </c>
      <c r="M35" s="391">
        <f t="shared" si="4"/>
        <v>0</v>
      </c>
      <c r="N35" s="389">
        <f t="shared" si="4"/>
        <v>0</v>
      </c>
      <c r="O35" s="387">
        <v>0</v>
      </c>
      <c r="P35" s="387">
        <f aca="true" t="shared" si="5" ref="P35:AA35">+P28+P29+P30+P31+P32+P33+P34</f>
        <v>0</v>
      </c>
      <c r="Q35" s="388">
        <f t="shared" si="5"/>
        <v>0</v>
      </c>
      <c r="R35" s="389">
        <f t="shared" si="5"/>
        <v>0</v>
      </c>
      <c r="S35" s="389">
        <f t="shared" si="5"/>
        <v>0</v>
      </c>
      <c r="T35" s="389">
        <f t="shared" si="5"/>
        <v>0</v>
      </c>
      <c r="U35" s="390">
        <f t="shared" si="5"/>
        <v>0</v>
      </c>
      <c r="V35" s="391">
        <f t="shared" si="5"/>
        <v>0</v>
      </c>
      <c r="W35" s="389">
        <f t="shared" si="5"/>
        <v>0</v>
      </c>
      <c r="X35" s="391">
        <f t="shared" si="5"/>
        <v>0</v>
      </c>
      <c r="Y35" s="390">
        <f t="shared" si="5"/>
        <v>0</v>
      </c>
      <c r="Z35" s="391">
        <f t="shared" si="5"/>
        <v>0</v>
      </c>
      <c r="AA35" s="389">
        <f t="shared" si="5"/>
        <v>0</v>
      </c>
      <c r="AB35" s="387">
        <v>0</v>
      </c>
    </row>
    <row r="36" spans="1:28" ht="11.25">
      <c r="A36" s="253" t="s">
        <v>455</v>
      </c>
      <c r="B36" s="769" t="s">
        <v>465</v>
      </c>
      <c r="C36" s="361">
        <v>0</v>
      </c>
      <c r="D36" s="362">
        <v>0</v>
      </c>
      <c r="E36" s="363">
        <v>0</v>
      </c>
      <c r="F36" s="363">
        <v>0</v>
      </c>
      <c r="G36" s="363">
        <v>0</v>
      </c>
      <c r="H36" s="364">
        <v>0</v>
      </c>
      <c r="I36" s="365">
        <v>0</v>
      </c>
      <c r="J36" s="366">
        <v>0</v>
      </c>
      <c r="K36" s="365">
        <v>0</v>
      </c>
      <c r="L36" s="367">
        <v>0</v>
      </c>
      <c r="M36" s="365">
        <v>0</v>
      </c>
      <c r="N36" s="366">
        <v>0</v>
      </c>
      <c r="O36" s="368"/>
      <c r="P36" s="361">
        <v>0</v>
      </c>
      <c r="Q36" s="362">
        <v>0</v>
      </c>
      <c r="R36" s="363">
        <v>0</v>
      </c>
      <c r="S36" s="363">
        <v>0</v>
      </c>
      <c r="T36" s="363">
        <v>0</v>
      </c>
      <c r="U36" s="364">
        <v>0</v>
      </c>
      <c r="V36" s="365">
        <v>0</v>
      </c>
      <c r="W36" s="366">
        <v>0</v>
      </c>
      <c r="X36" s="365">
        <v>0</v>
      </c>
      <c r="Y36" s="367">
        <v>0</v>
      </c>
      <c r="Z36" s="365">
        <v>0</v>
      </c>
      <c r="AA36" s="366">
        <v>0</v>
      </c>
      <c r="AB36" s="368"/>
    </row>
    <row r="37" spans="1:28" ht="11.25">
      <c r="A37" s="255" t="s">
        <v>457</v>
      </c>
      <c r="B37" s="770"/>
      <c r="C37" s="369">
        <v>0</v>
      </c>
      <c r="D37" s="370">
        <v>0</v>
      </c>
      <c r="E37" s="371">
        <v>0</v>
      </c>
      <c r="F37" s="371">
        <v>0</v>
      </c>
      <c r="G37" s="371">
        <v>0</v>
      </c>
      <c r="H37" s="372">
        <v>0</v>
      </c>
      <c r="I37" s="373">
        <v>0</v>
      </c>
      <c r="J37" s="374">
        <v>0</v>
      </c>
      <c r="K37" s="373">
        <v>0</v>
      </c>
      <c r="L37" s="375">
        <v>0</v>
      </c>
      <c r="M37" s="373">
        <v>0</v>
      </c>
      <c r="N37" s="374">
        <v>0</v>
      </c>
      <c r="O37" s="376"/>
      <c r="P37" s="369">
        <v>0</v>
      </c>
      <c r="Q37" s="370">
        <v>0</v>
      </c>
      <c r="R37" s="371">
        <v>0</v>
      </c>
      <c r="S37" s="371">
        <v>0</v>
      </c>
      <c r="T37" s="371">
        <v>0</v>
      </c>
      <c r="U37" s="372">
        <v>0</v>
      </c>
      <c r="V37" s="373">
        <v>0</v>
      </c>
      <c r="W37" s="374">
        <v>0</v>
      </c>
      <c r="X37" s="373">
        <v>0</v>
      </c>
      <c r="Y37" s="375">
        <v>0</v>
      </c>
      <c r="Z37" s="373">
        <v>0</v>
      </c>
      <c r="AA37" s="374">
        <v>0</v>
      </c>
      <c r="AB37" s="376"/>
    </row>
    <row r="38" spans="1:28" ht="11.25">
      <c r="A38" s="255" t="s">
        <v>458</v>
      </c>
      <c r="B38" s="770"/>
      <c r="C38" s="369">
        <v>0</v>
      </c>
      <c r="D38" s="370">
        <v>0</v>
      </c>
      <c r="E38" s="371">
        <v>0</v>
      </c>
      <c r="F38" s="371">
        <v>0</v>
      </c>
      <c r="G38" s="371">
        <v>0</v>
      </c>
      <c r="H38" s="372">
        <v>0</v>
      </c>
      <c r="I38" s="373">
        <v>0</v>
      </c>
      <c r="J38" s="377">
        <v>0</v>
      </c>
      <c r="K38" s="373">
        <v>0</v>
      </c>
      <c r="L38" s="377">
        <v>0</v>
      </c>
      <c r="M38" s="373">
        <v>0</v>
      </c>
      <c r="N38" s="374">
        <v>0</v>
      </c>
      <c r="O38" s="378"/>
      <c r="P38" s="369">
        <v>0</v>
      </c>
      <c r="Q38" s="370">
        <v>0</v>
      </c>
      <c r="R38" s="371">
        <v>0</v>
      </c>
      <c r="S38" s="371">
        <v>0</v>
      </c>
      <c r="T38" s="371">
        <v>0</v>
      </c>
      <c r="U38" s="372">
        <v>0</v>
      </c>
      <c r="V38" s="373">
        <v>0</v>
      </c>
      <c r="W38" s="377">
        <v>0</v>
      </c>
      <c r="X38" s="373">
        <v>0</v>
      </c>
      <c r="Y38" s="377">
        <v>0</v>
      </c>
      <c r="Z38" s="373">
        <v>0</v>
      </c>
      <c r="AA38" s="374">
        <v>0</v>
      </c>
      <c r="AB38" s="378"/>
    </row>
    <row r="39" spans="1:28" ht="11.25">
      <c r="A39" s="255" t="s">
        <v>459</v>
      </c>
      <c r="B39" s="770"/>
      <c r="C39" s="369">
        <v>0</v>
      </c>
      <c r="D39" s="370">
        <v>0</v>
      </c>
      <c r="E39" s="371">
        <v>0</v>
      </c>
      <c r="F39" s="371">
        <v>0</v>
      </c>
      <c r="G39" s="371">
        <v>0</v>
      </c>
      <c r="H39" s="372">
        <v>0</v>
      </c>
      <c r="I39" s="373">
        <v>0</v>
      </c>
      <c r="J39" s="374">
        <v>0</v>
      </c>
      <c r="K39" s="373">
        <v>0</v>
      </c>
      <c r="L39" s="375">
        <v>0</v>
      </c>
      <c r="M39" s="373">
        <v>0</v>
      </c>
      <c r="N39" s="374">
        <v>0</v>
      </c>
      <c r="O39" s="376"/>
      <c r="P39" s="369">
        <v>0</v>
      </c>
      <c r="Q39" s="370">
        <v>0</v>
      </c>
      <c r="R39" s="371">
        <v>0</v>
      </c>
      <c r="S39" s="371">
        <v>0</v>
      </c>
      <c r="T39" s="371">
        <v>0</v>
      </c>
      <c r="U39" s="372">
        <v>0</v>
      </c>
      <c r="V39" s="373">
        <v>0</v>
      </c>
      <c r="W39" s="374">
        <v>0</v>
      </c>
      <c r="X39" s="373">
        <v>0</v>
      </c>
      <c r="Y39" s="375">
        <v>0</v>
      </c>
      <c r="Z39" s="373">
        <v>0</v>
      </c>
      <c r="AA39" s="374">
        <v>0</v>
      </c>
      <c r="AB39" s="376"/>
    </row>
    <row r="40" spans="1:28" ht="11.25">
      <c r="A40" s="255" t="s">
        <v>460</v>
      </c>
      <c r="B40" s="770"/>
      <c r="C40" s="369">
        <v>0</v>
      </c>
      <c r="D40" s="370">
        <v>0</v>
      </c>
      <c r="E40" s="371">
        <v>0</v>
      </c>
      <c r="F40" s="371">
        <v>0</v>
      </c>
      <c r="G40" s="371">
        <v>0</v>
      </c>
      <c r="H40" s="372">
        <v>0</v>
      </c>
      <c r="I40" s="373">
        <v>0</v>
      </c>
      <c r="J40" s="374">
        <v>0</v>
      </c>
      <c r="K40" s="373">
        <v>0</v>
      </c>
      <c r="L40" s="375">
        <v>0</v>
      </c>
      <c r="M40" s="373">
        <v>0</v>
      </c>
      <c r="N40" s="374">
        <v>0</v>
      </c>
      <c r="O40" s="376"/>
      <c r="P40" s="369">
        <v>0</v>
      </c>
      <c r="Q40" s="370">
        <v>0</v>
      </c>
      <c r="R40" s="371">
        <v>0</v>
      </c>
      <c r="S40" s="371">
        <v>0</v>
      </c>
      <c r="T40" s="371">
        <v>0</v>
      </c>
      <c r="U40" s="372">
        <v>0</v>
      </c>
      <c r="V40" s="373">
        <v>0</v>
      </c>
      <c r="W40" s="374">
        <v>0</v>
      </c>
      <c r="X40" s="373">
        <v>0</v>
      </c>
      <c r="Y40" s="375">
        <v>0</v>
      </c>
      <c r="Z40" s="373">
        <v>0</v>
      </c>
      <c r="AA40" s="374">
        <v>0</v>
      </c>
      <c r="AB40" s="376"/>
    </row>
    <row r="41" spans="1:28" ht="11.25">
      <c r="A41" s="255" t="s">
        <v>461</v>
      </c>
      <c r="B41" s="770"/>
      <c r="C41" s="369">
        <v>0</v>
      </c>
      <c r="D41" s="370">
        <v>0</v>
      </c>
      <c r="E41" s="371">
        <v>0</v>
      </c>
      <c r="F41" s="371">
        <v>0</v>
      </c>
      <c r="G41" s="371">
        <v>0</v>
      </c>
      <c r="H41" s="372">
        <v>0</v>
      </c>
      <c r="I41" s="373">
        <v>0</v>
      </c>
      <c r="J41" s="374">
        <v>0</v>
      </c>
      <c r="K41" s="373">
        <v>0</v>
      </c>
      <c r="L41" s="375">
        <v>0</v>
      </c>
      <c r="M41" s="373">
        <v>0</v>
      </c>
      <c r="N41" s="374">
        <v>0</v>
      </c>
      <c r="O41" s="376"/>
      <c r="P41" s="369">
        <v>0</v>
      </c>
      <c r="Q41" s="370">
        <v>0</v>
      </c>
      <c r="R41" s="371">
        <v>0</v>
      </c>
      <c r="S41" s="371">
        <v>0</v>
      </c>
      <c r="T41" s="371">
        <v>0</v>
      </c>
      <c r="U41" s="372">
        <v>0</v>
      </c>
      <c r="V41" s="373">
        <v>0</v>
      </c>
      <c r="W41" s="374">
        <v>0</v>
      </c>
      <c r="X41" s="373">
        <v>0</v>
      </c>
      <c r="Y41" s="375">
        <v>0</v>
      </c>
      <c r="Z41" s="373">
        <v>0</v>
      </c>
      <c r="AA41" s="374">
        <v>0</v>
      </c>
      <c r="AB41" s="376"/>
    </row>
    <row r="42" spans="1:28" ht="11.25">
      <c r="A42" s="258" t="s">
        <v>462</v>
      </c>
      <c r="B42" s="770"/>
      <c r="C42" s="379">
        <v>0</v>
      </c>
      <c r="D42" s="380">
        <v>0</v>
      </c>
      <c r="E42" s="381">
        <v>0</v>
      </c>
      <c r="F42" s="381">
        <v>0</v>
      </c>
      <c r="G42" s="381">
        <v>0</v>
      </c>
      <c r="H42" s="382">
        <v>0</v>
      </c>
      <c r="I42" s="383">
        <v>0</v>
      </c>
      <c r="J42" s="384">
        <v>0</v>
      </c>
      <c r="K42" s="383">
        <v>0</v>
      </c>
      <c r="L42" s="385">
        <v>0</v>
      </c>
      <c r="M42" s="383">
        <v>0</v>
      </c>
      <c r="N42" s="384">
        <v>0</v>
      </c>
      <c r="O42" s="386"/>
      <c r="P42" s="379">
        <v>0</v>
      </c>
      <c r="Q42" s="380">
        <v>0</v>
      </c>
      <c r="R42" s="381">
        <v>0</v>
      </c>
      <c r="S42" s="381">
        <v>0</v>
      </c>
      <c r="T42" s="381">
        <v>0</v>
      </c>
      <c r="U42" s="382">
        <v>0</v>
      </c>
      <c r="V42" s="383">
        <v>0</v>
      </c>
      <c r="W42" s="384">
        <v>0</v>
      </c>
      <c r="X42" s="383">
        <v>0</v>
      </c>
      <c r="Y42" s="385">
        <v>0</v>
      </c>
      <c r="Z42" s="383">
        <v>0</v>
      </c>
      <c r="AA42" s="384">
        <v>0</v>
      </c>
      <c r="AB42" s="386"/>
    </row>
    <row r="43" spans="1:28" ht="12" thickBot="1">
      <c r="A43" s="260" t="s">
        <v>278</v>
      </c>
      <c r="B43" s="771"/>
      <c r="C43" s="387">
        <f aca="true" t="shared" si="6" ref="C43:N43">+C36+C37+C38+C39+C40+C41+C42</f>
        <v>0</v>
      </c>
      <c r="D43" s="388">
        <f>+D36+D37+D38+D39+D40+D41+D42</f>
        <v>0</v>
      </c>
      <c r="E43" s="389">
        <f>+E36+E37+E38+E39+E40+E41+E42</f>
        <v>0</v>
      </c>
      <c r="F43" s="389">
        <f>+F36+F37+F38+F39+F40+F41+F42</f>
        <v>0</v>
      </c>
      <c r="G43" s="389">
        <f>+G36+G37+G38+G39+G40+G41+G42</f>
        <v>0</v>
      </c>
      <c r="H43" s="390">
        <f>+H36+H37+H38+H39+H40+H41+H42</f>
        <v>0</v>
      </c>
      <c r="I43" s="391">
        <f t="shared" si="6"/>
        <v>0</v>
      </c>
      <c r="J43" s="389">
        <f t="shared" si="6"/>
        <v>0</v>
      </c>
      <c r="K43" s="391">
        <f t="shared" si="6"/>
        <v>0</v>
      </c>
      <c r="L43" s="390">
        <f t="shared" si="6"/>
        <v>0</v>
      </c>
      <c r="M43" s="391">
        <f t="shared" si="6"/>
        <v>0</v>
      </c>
      <c r="N43" s="389">
        <f t="shared" si="6"/>
        <v>0</v>
      </c>
      <c r="O43" s="387">
        <v>0</v>
      </c>
      <c r="P43" s="387">
        <f aca="true" t="shared" si="7" ref="P43:AA43">+P36+P37+P38+P39+P40+P41+P42</f>
        <v>0</v>
      </c>
      <c r="Q43" s="388">
        <f t="shared" si="7"/>
        <v>0</v>
      </c>
      <c r="R43" s="389">
        <f t="shared" si="7"/>
        <v>0</v>
      </c>
      <c r="S43" s="389">
        <f t="shared" si="7"/>
        <v>0</v>
      </c>
      <c r="T43" s="389">
        <f t="shared" si="7"/>
        <v>0</v>
      </c>
      <c r="U43" s="390">
        <f t="shared" si="7"/>
        <v>0</v>
      </c>
      <c r="V43" s="391">
        <f t="shared" si="7"/>
        <v>0</v>
      </c>
      <c r="W43" s="389">
        <f t="shared" si="7"/>
        <v>0</v>
      </c>
      <c r="X43" s="391">
        <f t="shared" si="7"/>
        <v>0</v>
      </c>
      <c r="Y43" s="390">
        <f t="shared" si="7"/>
        <v>0</v>
      </c>
      <c r="Z43" s="391">
        <f t="shared" si="7"/>
        <v>0</v>
      </c>
      <c r="AA43" s="389">
        <f t="shared" si="7"/>
        <v>0</v>
      </c>
      <c r="AB43" s="387">
        <v>0</v>
      </c>
    </row>
    <row r="44" spans="1:28" ht="11.25">
      <c r="A44" s="253" t="s">
        <v>455</v>
      </c>
      <c r="B44" s="769" t="s">
        <v>466</v>
      </c>
      <c r="C44" s="340">
        <v>1069.326881</v>
      </c>
      <c r="D44" s="341">
        <v>1069.326881</v>
      </c>
      <c r="E44" s="342">
        <v>0</v>
      </c>
      <c r="F44" s="342">
        <v>0</v>
      </c>
      <c r="G44" s="342">
        <v>0</v>
      </c>
      <c r="H44" s="343">
        <v>1069.326881</v>
      </c>
      <c r="I44" s="344">
        <v>0</v>
      </c>
      <c r="J44" s="345">
        <v>0</v>
      </c>
      <c r="K44" s="344">
        <v>0</v>
      </c>
      <c r="L44" s="346">
        <v>0</v>
      </c>
      <c r="M44" s="344">
        <v>0</v>
      </c>
      <c r="N44" s="345">
        <v>0</v>
      </c>
      <c r="O44" s="254"/>
      <c r="P44" s="340">
        <v>0</v>
      </c>
      <c r="Q44" s="341">
        <v>0</v>
      </c>
      <c r="R44" s="342">
        <v>0</v>
      </c>
      <c r="S44" s="342">
        <v>0</v>
      </c>
      <c r="T44" s="342">
        <v>0</v>
      </c>
      <c r="U44" s="343">
        <v>0</v>
      </c>
      <c r="V44" s="344">
        <v>0</v>
      </c>
      <c r="W44" s="345">
        <v>0</v>
      </c>
      <c r="X44" s="344">
        <v>0</v>
      </c>
      <c r="Y44" s="346">
        <v>0</v>
      </c>
      <c r="Z44" s="344">
        <v>0</v>
      </c>
      <c r="AA44" s="345">
        <v>0</v>
      </c>
      <c r="AB44" s="254"/>
    </row>
    <row r="45" spans="1:28" ht="11.25">
      <c r="A45" s="255" t="s">
        <v>457</v>
      </c>
      <c r="B45" s="770"/>
      <c r="C45" s="347">
        <v>0</v>
      </c>
      <c r="D45" s="348">
        <v>0</v>
      </c>
      <c r="E45" s="349">
        <v>0</v>
      </c>
      <c r="F45" s="349">
        <v>0</v>
      </c>
      <c r="G45" s="349">
        <v>0</v>
      </c>
      <c r="H45" s="350">
        <v>0</v>
      </c>
      <c r="I45" s="351">
        <v>0</v>
      </c>
      <c r="J45" s="352">
        <v>0</v>
      </c>
      <c r="K45" s="351">
        <v>0</v>
      </c>
      <c r="L45" s="353">
        <v>0</v>
      </c>
      <c r="M45" s="351">
        <v>0</v>
      </c>
      <c r="N45" s="352">
        <v>0</v>
      </c>
      <c r="O45" s="256"/>
      <c r="P45" s="347">
        <v>0</v>
      </c>
      <c r="Q45" s="348">
        <v>0</v>
      </c>
      <c r="R45" s="349">
        <v>0</v>
      </c>
      <c r="S45" s="349">
        <v>0</v>
      </c>
      <c r="T45" s="349">
        <v>0</v>
      </c>
      <c r="U45" s="350">
        <v>0</v>
      </c>
      <c r="V45" s="351">
        <v>0</v>
      </c>
      <c r="W45" s="352">
        <v>0</v>
      </c>
      <c r="X45" s="351">
        <v>0</v>
      </c>
      <c r="Y45" s="353">
        <v>0</v>
      </c>
      <c r="Z45" s="351">
        <v>0</v>
      </c>
      <c r="AA45" s="352">
        <v>0</v>
      </c>
      <c r="AB45" s="256"/>
    </row>
    <row r="46" spans="1:28" ht="11.25">
      <c r="A46" s="255" t="s">
        <v>458</v>
      </c>
      <c r="B46" s="770"/>
      <c r="C46" s="347">
        <v>0</v>
      </c>
      <c r="D46" s="348">
        <v>0</v>
      </c>
      <c r="E46" s="349">
        <v>0</v>
      </c>
      <c r="F46" s="349">
        <v>0</v>
      </c>
      <c r="G46" s="349">
        <v>0</v>
      </c>
      <c r="H46" s="350">
        <v>0</v>
      </c>
      <c r="I46" s="351">
        <v>0</v>
      </c>
      <c r="J46" s="331">
        <v>0</v>
      </c>
      <c r="K46" s="351">
        <v>0</v>
      </c>
      <c r="L46" s="331">
        <v>0</v>
      </c>
      <c r="M46" s="351">
        <v>0</v>
      </c>
      <c r="N46" s="352">
        <v>0</v>
      </c>
      <c r="O46" s="257"/>
      <c r="P46" s="347">
        <v>0</v>
      </c>
      <c r="Q46" s="348">
        <v>0</v>
      </c>
      <c r="R46" s="349">
        <v>0</v>
      </c>
      <c r="S46" s="349">
        <v>0</v>
      </c>
      <c r="T46" s="349">
        <v>0</v>
      </c>
      <c r="U46" s="350">
        <v>0</v>
      </c>
      <c r="V46" s="351">
        <v>0</v>
      </c>
      <c r="W46" s="331">
        <v>0</v>
      </c>
      <c r="X46" s="351">
        <v>0</v>
      </c>
      <c r="Y46" s="331">
        <v>0</v>
      </c>
      <c r="Z46" s="351">
        <v>0</v>
      </c>
      <c r="AA46" s="352">
        <v>0</v>
      </c>
      <c r="AB46" s="257"/>
    </row>
    <row r="47" spans="1:28" ht="11.25">
      <c r="A47" s="255" t="s">
        <v>459</v>
      </c>
      <c r="B47" s="770"/>
      <c r="C47" s="347">
        <v>0</v>
      </c>
      <c r="D47" s="348">
        <v>0</v>
      </c>
      <c r="E47" s="349">
        <v>0</v>
      </c>
      <c r="F47" s="349">
        <v>0</v>
      </c>
      <c r="G47" s="349">
        <v>0</v>
      </c>
      <c r="H47" s="350">
        <v>0</v>
      </c>
      <c r="I47" s="351">
        <v>0</v>
      </c>
      <c r="J47" s="352">
        <v>0</v>
      </c>
      <c r="K47" s="351">
        <v>0</v>
      </c>
      <c r="L47" s="353">
        <v>0</v>
      </c>
      <c r="M47" s="351">
        <v>0</v>
      </c>
      <c r="N47" s="352">
        <v>0</v>
      </c>
      <c r="O47" s="256"/>
      <c r="P47" s="347">
        <v>0</v>
      </c>
      <c r="Q47" s="348">
        <v>0</v>
      </c>
      <c r="R47" s="349">
        <v>0</v>
      </c>
      <c r="S47" s="349">
        <v>0</v>
      </c>
      <c r="T47" s="349">
        <v>0</v>
      </c>
      <c r="U47" s="350">
        <v>0</v>
      </c>
      <c r="V47" s="351">
        <v>0</v>
      </c>
      <c r="W47" s="352">
        <v>0</v>
      </c>
      <c r="X47" s="351">
        <v>0</v>
      </c>
      <c r="Y47" s="353">
        <v>0</v>
      </c>
      <c r="Z47" s="351">
        <v>0</v>
      </c>
      <c r="AA47" s="352">
        <v>0</v>
      </c>
      <c r="AB47" s="256"/>
    </row>
    <row r="48" spans="1:28" ht="11.25">
      <c r="A48" s="255" t="s">
        <v>460</v>
      </c>
      <c r="B48" s="770"/>
      <c r="C48" s="347">
        <v>0</v>
      </c>
      <c r="D48" s="348">
        <v>0</v>
      </c>
      <c r="E48" s="349">
        <v>0</v>
      </c>
      <c r="F48" s="349">
        <v>0</v>
      </c>
      <c r="G48" s="349">
        <v>0</v>
      </c>
      <c r="H48" s="350">
        <v>0</v>
      </c>
      <c r="I48" s="351">
        <v>0</v>
      </c>
      <c r="J48" s="352">
        <v>0</v>
      </c>
      <c r="K48" s="351">
        <v>0</v>
      </c>
      <c r="L48" s="353">
        <v>0</v>
      </c>
      <c r="M48" s="351">
        <v>0</v>
      </c>
      <c r="N48" s="352">
        <v>0</v>
      </c>
      <c r="O48" s="256"/>
      <c r="P48" s="347">
        <v>0</v>
      </c>
      <c r="Q48" s="348">
        <v>0</v>
      </c>
      <c r="R48" s="349">
        <v>0</v>
      </c>
      <c r="S48" s="349">
        <v>0</v>
      </c>
      <c r="T48" s="349">
        <v>0</v>
      </c>
      <c r="U48" s="350">
        <v>0</v>
      </c>
      <c r="V48" s="351">
        <v>0</v>
      </c>
      <c r="W48" s="352">
        <v>0</v>
      </c>
      <c r="X48" s="351">
        <v>0</v>
      </c>
      <c r="Y48" s="353">
        <v>0</v>
      </c>
      <c r="Z48" s="351">
        <v>0</v>
      </c>
      <c r="AA48" s="352">
        <v>0</v>
      </c>
      <c r="AB48" s="256"/>
    </row>
    <row r="49" spans="1:28" ht="11.25">
      <c r="A49" s="255" t="s">
        <v>461</v>
      </c>
      <c r="B49" s="770"/>
      <c r="C49" s="347">
        <v>0</v>
      </c>
      <c r="D49" s="348">
        <v>0</v>
      </c>
      <c r="E49" s="349">
        <v>0</v>
      </c>
      <c r="F49" s="349">
        <v>0</v>
      </c>
      <c r="G49" s="349">
        <v>0</v>
      </c>
      <c r="H49" s="350">
        <v>0</v>
      </c>
      <c r="I49" s="351">
        <v>0</v>
      </c>
      <c r="J49" s="352">
        <v>0</v>
      </c>
      <c r="K49" s="351">
        <v>0</v>
      </c>
      <c r="L49" s="353">
        <v>0</v>
      </c>
      <c r="M49" s="351">
        <v>0</v>
      </c>
      <c r="N49" s="352">
        <v>0</v>
      </c>
      <c r="O49" s="256"/>
      <c r="P49" s="347">
        <v>0</v>
      </c>
      <c r="Q49" s="348">
        <v>0</v>
      </c>
      <c r="R49" s="349">
        <v>0</v>
      </c>
      <c r="S49" s="349">
        <v>0</v>
      </c>
      <c r="T49" s="349">
        <v>0</v>
      </c>
      <c r="U49" s="350">
        <v>0</v>
      </c>
      <c r="V49" s="351">
        <v>0</v>
      </c>
      <c r="W49" s="352">
        <v>0</v>
      </c>
      <c r="X49" s="351">
        <v>0</v>
      </c>
      <c r="Y49" s="353">
        <v>0</v>
      </c>
      <c r="Z49" s="351">
        <v>0</v>
      </c>
      <c r="AA49" s="352">
        <v>0</v>
      </c>
      <c r="AB49" s="256"/>
    </row>
    <row r="50" spans="1:28" ht="11.25">
      <c r="A50" s="258" t="s">
        <v>462</v>
      </c>
      <c r="B50" s="770"/>
      <c r="C50" s="354">
        <v>0</v>
      </c>
      <c r="D50" s="355">
        <v>0</v>
      </c>
      <c r="E50" s="356">
        <v>0</v>
      </c>
      <c r="F50" s="356">
        <v>0</v>
      </c>
      <c r="G50" s="356">
        <v>0</v>
      </c>
      <c r="H50" s="357">
        <v>0</v>
      </c>
      <c r="I50" s="358">
        <v>0</v>
      </c>
      <c r="J50" s="359">
        <v>0</v>
      </c>
      <c r="K50" s="358">
        <v>0</v>
      </c>
      <c r="L50" s="360">
        <v>0</v>
      </c>
      <c r="M50" s="358">
        <v>0</v>
      </c>
      <c r="N50" s="359">
        <v>0</v>
      </c>
      <c r="O50" s="259"/>
      <c r="P50" s="354">
        <v>0</v>
      </c>
      <c r="Q50" s="355">
        <v>0</v>
      </c>
      <c r="R50" s="356">
        <v>0</v>
      </c>
      <c r="S50" s="356">
        <v>0</v>
      </c>
      <c r="T50" s="356">
        <v>0</v>
      </c>
      <c r="U50" s="357">
        <v>0</v>
      </c>
      <c r="V50" s="358">
        <v>0</v>
      </c>
      <c r="W50" s="359">
        <v>0</v>
      </c>
      <c r="X50" s="358">
        <v>0</v>
      </c>
      <c r="Y50" s="360">
        <v>0</v>
      </c>
      <c r="Z50" s="358">
        <v>0</v>
      </c>
      <c r="AA50" s="359">
        <v>0</v>
      </c>
      <c r="AB50" s="259"/>
    </row>
    <row r="51" spans="1:28" ht="12" thickBot="1">
      <c r="A51" s="260" t="s">
        <v>278</v>
      </c>
      <c r="B51" s="771"/>
      <c r="C51" s="261">
        <f aca="true" t="shared" si="8" ref="C51:N51">+C44+C45+C46+C47+C48+C49+C50</f>
        <v>1069.326881</v>
      </c>
      <c r="D51" s="262">
        <f>+D44+D45+D46+D47+D48+D49+D50</f>
        <v>1069.326881</v>
      </c>
      <c r="E51" s="263">
        <f>+E44+E45+E46+E47+E48+E49+E50</f>
        <v>0</v>
      </c>
      <c r="F51" s="263">
        <f>+F44+F45+F46+F47+F48+F49+F50</f>
        <v>0</v>
      </c>
      <c r="G51" s="263">
        <f>+G44+G45+G46+G47+G48+G49+G50</f>
        <v>0</v>
      </c>
      <c r="H51" s="264">
        <f>+H44+H45+H46+H47+H48+H49+H50</f>
        <v>1069.326881</v>
      </c>
      <c r="I51" s="265">
        <f t="shared" si="8"/>
        <v>0</v>
      </c>
      <c r="J51" s="263">
        <f t="shared" si="8"/>
        <v>0</v>
      </c>
      <c r="K51" s="265">
        <f t="shared" si="8"/>
        <v>0</v>
      </c>
      <c r="L51" s="264">
        <f t="shared" si="8"/>
        <v>0</v>
      </c>
      <c r="M51" s="265">
        <f t="shared" si="8"/>
        <v>0</v>
      </c>
      <c r="N51" s="263">
        <f t="shared" si="8"/>
        <v>0</v>
      </c>
      <c r="O51" s="339">
        <v>2.289273</v>
      </c>
      <c r="P51" s="261">
        <f aca="true" t="shared" si="9" ref="P51:AA51">+P44+P45+P46+P47+P48+P49+P50</f>
        <v>0</v>
      </c>
      <c r="Q51" s="262">
        <f t="shared" si="9"/>
        <v>0</v>
      </c>
      <c r="R51" s="263">
        <f t="shared" si="9"/>
        <v>0</v>
      </c>
      <c r="S51" s="263">
        <f t="shared" si="9"/>
        <v>0</v>
      </c>
      <c r="T51" s="263">
        <f t="shared" si="9"/>
        <v>0</v>
      </c>
      <c r="U51" s="264">
        <f t="shared" si="9"/>
        <v>0</v>
      </c>
      <c r="V51" s="265">
        <f t="shared" si="9"/>
        <v>0</v>
      </c>
      <c r="W51" s="263">
        <f t="shared" si="9"/>
        <v>0</v>
      </c>
      <c r="X51" s="265">
        <f t="shared" si="9"/>
        <v>0</v>
      </c>
      <c r="Y51" s="264">
        <f t="shared" si="9"/>
        <v>0</v>
      </c>
      <c r="Z51" s="265">
        <f t="shared" si="9"/>
        <v>0</v>
      </c>
      <c r="AA51" s="263">
        <f t="shared" si="9"/>
        <v>0</v>
      </c>
      <c r="AB51" s="339">
        <v>3.329224</v>
      </c>
    </row>
    <row r="52" spans="1:28" ht="11.25">
      <c r="A52" s="253" t="s">
        <v>455</v>
      </c>
      <c r="B52" s="769" t="s">
        <v>467</v>
      </c>
      <c r="C52" s="361">
        <v>0</v>
      </c>
      <c r="D52" s="362">
        <v>0</v>
      </c>
      <c r="E52" s="363">
        <v>0</v>
      </c>
      <c r="F52" s="363">
        <v>0</v>
      </c>
      <c r="G52" s="363">
        <v>0</v>
      </c>
      <c r="H52" s="364">
        <v>0</v>
      </c>
      <c r="I52" s="365">
        <v>0</v>
      </c>
      <c r="J52" s="366">
        <v>0</v>
      </c>
      <c r="K52" s="365">
        <v>0</v>
      </c>
      <c r="L52" s="367">
        <v>0</v>
      </c>
      <c r="M52" s="365">
        <v>0</v>
      </c>
      <c r="N52" s="366">
        <v>0</v>
      </c>
      <c r="O52" s="368"/>
      <c r="P52" s="361">
        <v>0</v>
      </c>
      <c r="Q52" s="362">
        <v>0</v>
      </c>
      <c r="R52" s="363">
        <v>0</v>
      </c>
      <c r="S52" s="363">
        <v>0</v>
      </c>
      <c r="T52" s="363">
        <v>0</v>
      </c>
      <c r="U52" s="364">
        <v>0</v>
      </c>
      <c r="V52" s="365">
        <v>0</v>
      </c>
      <c r="W52" s="366">
        <v>0</v>
      </c>
      <c r="X52" s="365">
        <v>0</v>
      </c>
      <c r="Y52" s="367">
        <v>0</v>
      </c>
      <c r="Z52" s="365">
        <v>0</v>
      </c>
      <c r="AA52" s="366">
        <v>0</v>
      </c>
      <c r="AB52" s="368"/>
    </row>
    <row r="53" spans="1:28" ht="11.25">
      <c r="A53" s="255" t="s">
        <v>457</v>
      </c>
      <c r="B53" s="770"/>
      <c r="C53" s="369">
        <v>0</v>
      </c>
      <c r="D53" s="370">
        <v>0</v>
      </c>
      <c r="E53" s="371">
        <v>0</v>
      </c>
      <c r="F53" s="371">
        <v>0</v>
      </c>
      <c r="G53" s="371">
        <v>0</v>
      </c>
      <c r="H53" s="372">
        <v>0</v>
      </c>
      <c r="I53" s="373">
        <v>0</v>
      </c>
      <c r="J53" s="374">
        <v>0</v>
      </c>
      <c r="K53" s="373">
        <v>0</v>
      </c>
      <c r="L53" s="375">
        <v>0</v>
      </c>
      <c r="M53" s="373">
        <v>0</v>
      </c>
      <c r="N53" s="374">
        <v>0</v>
      </c>
      <c r="O53" s="376"/>
      <c r="P53" s="369">
        <v>0</v>
      </c>
      <c r="Q53" s="370">
        <v>0</v>
      </c>
      <c r="R53" s="371">
        <v>0</v>
      </c>
      <c r="S53" s="371">
        <v>0</v>
      </c>
      <c r="T53" s="371">
        <v>0</v>
      </c>
      <c r="U53" s="372">
        <v>0</v>
      </c>
      <c r="V53" s="373">
        <v>0</v>
      </c>
      <c r="W53" s="374">
        <v>0</v>
      </c>
      <c r="X53" s="373">
        <v>0</v>
      </c>
      <c r="Y53" s="375">
        <v>0</v>
      </c>
      <c r="Z53" s="373">
        <v>0</v>
      </c>
      <c r="AA53" s="374">
        <v>0</v>
      </c>
      <c r="AB53" s="376"/>
    </row>
    <row r="54" spans="1:28" ht="11.25">
      <c r="A54" s="255" t="s">
        <v>458</v>
      </c>
      <c r="B54" s="770"/>
      <c r="C54" s="369">
        <v>0</v>
      </c>
      <c r="D54" s="370">
        <v>0</v>
      </c>
      <c r="E54" s="371">
        <v>0</v>
      </c>
      <c r="F54" s="371">
        <v>0</v>
      </c>
      <c r="G54" s="371">
        <v>0</v>
      </c>
      <c r="H54" s="372">
        <v>0</v>
      </c>
      <c r="I54" s="373">
        <v>0</v>
      </c>
      <c r="J54" s="377">
        <v>0</v>
      </c>
      <c r="K54" s="373">
        <v>0</v>
      </c>
      <c r="L54" s="377">
        <v>0</v>
      </c>
      <c r="M54" s="373">
        <v>0</v>
      </c>
      <c r="N54" s="374">
        <v>0</v>
      </c>
      <c r="O54" s="378"/>
      <c r="P54" s="369">
        <v>0</v>
      </c>
      <c r="Q54" s="370">
        <v>0</v>
      </c>
      <c r="R54" s="371">
        <v>0</v>
      </c>
      <c r="S54" s="371">
        <v>0</v>
      </c>
      <c r="T54" s="371">
        <v>0</v>
      </c>
      <c r="U54" s="372">
        <v>0</v>
      </c>
      <c r="V54" s="373">
        <v>0</v>
      </c>
      <c r="W54" s="377">
        <v>0</v>
      </c>
      <c r="X54" s="373">
        <v>0</v>
      </c>
      <c r="Y54" s="377">
        <v>0</v>
      </c>
      <c r="Z54" s="373">
        <v>0</v>
      </c>
      <c r="AA54" s="374">
        <v>0</v>
      </c>
      <c r="AB54" s="378"/>
    </row>
    <row r="55" spans="1:28" ht="11.25">
      <c r="A55" s="255" t="s">
        <v>459</v>
      </c>
      <c r="B55" s="770"/>
      <c r="C55" s="369">
        <v>0</v>
      </c>
      <c r="D55" s="370">
        <v>0</v>
      </c>
      <c r="E55" s="371">
        <v>0</v>
      </c>
      <c r="F55" s="371">
        <v>0</v>
      </c>
      <c r="G55" s="371">
        <v>0</v>
      </c>
      <c r="H55" s="372">
        <v>0</v>
      </c>
      <c r="I55" s="373">
        <v>0</v>
      </c>
      <c r="J55" s="374">
        <v>0</v>
      </c>
      <c r="K55" s="373">
        <v>0</v>
      </c>
      <c r="L55" s="375">
        <v>0</v>
      </c>
      <c r="M55" s="373">
        <v>0</v>
      </c>
      <c r="N55" s="374">
        <v>0</v>
      </c>
      <c r="O55" s="376"/>
      <c r="P55" s="369">
        <v>0</v>
      </c>
      <c r="Q55" s="370">
        <v>0</v>
      </c>
      <c r="R55" s="371">
        <v>0</v>
      </c>
      <c r="S55" s="371">
        <v>0</v>
      </c>
      <c r="T55" s="371">
        <v>0</v>
      </c>
      <c r="U55" s="372">
        <v>0</v>
      </c>
      <c r="V55" s="373">
        <v>0</v>
      </c>
      <c r="W55" s="374">
        <v>0</v>
      </c>
      <c r="X55" s="373">
        <v>0</v>
      </c>
      <c r="Y55" s="375">
        <v>0</v>
      </c>
      <c r="Z55" s="373">
        <v>0</v>
      </c>
      <c r="AA55" s="374">
        <v>0</v>
      </c>
      <c r="AB55" s="376"/>
    </row>
    <row r="56" spans="1:28" ht="11.25">
      <c r="A56" s="255" t="s">
        <v>460</v>
      </c>
      <c r="B56" s="770"/>
      <c r="C56" s="369">
        <v>0</v>
      </c>
      <c r="D56" s="370">
        <v>0</v>
      </c>
      <c r="E56" s="371">
        <v>0</v>
      </c>
      <c r="F56" s="371">
        <v>0</v>
      </c>
      <c r="G56" s="371">
        <v>0</v>
      </c>
      <c r="H56" s="372">
        <v>0</v>
      </c>
      <c r="I56" s="373">
        <v>0</v>
      </c>
      <c r="J56" s="374">
        <v>0</v>
      </c>
      <c r="K56" s="373">
        <v>0</v>
      </c>
      <c r="L56" s="375">
        <v>0</v>
      </c>
      <c r="M56" s="373">
        <v>0</v>
      </c>
      <c r="N56" s="374">
        <v>0</v>
      </c>
      <c r="O56" s="376"/>
      <c r="P56" s="369">
        <v>0</v>
      </c>
      <c r="Q56" s="370">
        <v>0</v>
      </c>
      <c r="R56" s="371">
        <v>0</v>
      </c>
      <c r="S56" s="371">
        <v>0</v>
      </c>
      <c r="T56" s="371">
        <v>0</v>
      </c>
      <c r="U56" s="372">
        <v>0</v>
      </c>
      <c r="V56" s="373">
        <v>0</v>
      </c>
      <c r="W56" s="374">
        <v>0</v>
      </c>
      <c r="X56" s="373">
        <v>0</v>
      </c>
      <c r="Y56" s="375">
        <v>0</v>
      </c>
      <c r="Z56" s="373">
        <v>0</v>
      </c>
      <c r="AA56" s="374">
        <v>0</v>
      </c>
      <c r="AB56" s="376"/>
    </row>
    <row r="57" spans="1:28" ht="11.25">
      <c r="A57" s="255" t="s">
        <v>461</v>
      </c>
      <c r="B57" s="770"/>
      <c r="C57" s="369">
        <v>0</v>
      </c>
      <c r="D57" s="370">
        <v>0</v>
      </c>
      <c r="E57" s="371">
        <v>0</v>
      </c>
      <c r="F57" s="371">
        <v>0</v>
      </c>
      <c r="G57" s="371">
        <v>0</v>
      </c>
      <c r="H57" s="372">
        <v>0</v>
      </c>
      <c r="I57" s="373">
        <v>0</v>
      </c>
      <c r="J57" s="374">
        <v>0</v>
      </c>
      <c r="K57" s="373">
        <v>0</v>
      </c>
      <c r="L57" s="375">
        <v>0</v>
      </c>
      <c r="M57" s="373">
        <v>0</v>
      </c>
      <c r="N57" s="374">
        <v>0</v>
      </c>
      <c r="O57" s="376"/>
      <c r="P57" s="369">
        <v>0</v>
      </c>
      <c r="Q57" s="370">
        <v>0</v>
      </c>
      <c r="R57" s="371">
        <v>0</v>
      </c>
      <c r="S57" s="371">
        <v>0</v>
      </c>
      <c r="T57" s="371">
        <v>0</v>
      </c>
      <c r="U57" s="372">
        <v>0</v>
      </c>
      <c r="V57" s="373">
        <v>0</v>
      </c>
      <c r="W57" s="374">
        <v>0</v>
      </c>
      <c r="X57" s="373">
        <v>0</v>
      </c>
      <c r="Y57" s="375">
        <v>0</v>
      </c>
      <c r="Z57" s="373">
        <v>0</v>
      </c>
      <c r="AA57" s="374">
        <v>0</v>
      </c>
      <c r="AB57" s="376"/>
    </row>
    <row r="58" spans="1:28" ht="11.25">
      <c r="A58" s="258" t="s">
        <v>462</v>
      </c>
      <c r="B58" s="770"/>
      <c r="C58" s="379">
        <v>0</v>
      </c>
      <c r="D58" s="380">
        <v>0</v>
      </c>
      <c r="E58" s="381">
        <v>0</v>
      </c>
      <c r="F58" s="381">
        <v>0</v>
      </c>
      <c r="G58" s="381">
        <v>0</v>
      </c>
      <c r="H58" s="382">
        <v>0</v>
      </c>
      <c r="I58" s="383">
        <v>0</v>
      </c>
      <c r="J58" s="384">
        <v>0</v>
      </c>
      <c r="K58" s="383">
        <v>0</v>
      </c>
      <c r="L58" s="385">
        <v>0</v>
      </c>
      <c r="M58" s="383">
        <v>0</v>
      </c>
      <c r="N58" s="384">
        <v>0</v>
      </c>
      <c r="O58" s="386"/>
      <c r="P58" s="379">
        <v>0</v>
      </c>
      <c r="Q58" s="380">
        <v>0</v>
      </c>
      <c r="R58" s="381">
        <v>0</v>
      </c>
      <c r="S58" s="381">
        <v>0</v>
      </c>
      <c r="T58" s="381">
        <v>0</v>
      </c>
      <c r="U58" s="382">
        <v>0</v>
      </c>
      <c r="V58" s="383">
        <v>0</v>
      </c>
      <c r="W58" s="384">
        <v>0</v>
      </c>
      <c r="X58" s="383">
        <v>0</v>
      </c>
      <c r="Y58" s="385">
        <v>0</v>
      </c>
      <c r="Z58" s="383">
        <v>0</v>
      </c>
      <c r="AA58" s="384">
        <v>0</v>
      </c>
      <c r="AB58" s="386"/>
    </row>
    <row r="59" spans="1:28" ht="12" thickBot="1">
      <c r="A59" s="260" t="s">
        <v>278</v>
      </c>
      <c r="B59" s="771"/>
      <c r="C59" s="387">
        <f aca="true" t="shared" si="10" ref="C59:N59">+C52+C53+C54+C55+C56+C57+C58</f>
        <v>0</v>
      </c>
      <c r="D59" s="388">
        <f>+D52+D53+D54+D55+D56+D57+D58</f>
        <v>0</v>
      </c>
      <c r="E59" s="389">
        <f>+E52+E53+E54+E55+E56+E57+E58</f>
        <v>0</v>
      </c>
      <c r="F59" s="389">
        <f>+F52+F53+F54+F55+F56+F57+F58</f>
        <v>0</v>
      </c>
      <c r="G59" s="389">
        <f>+G52+G53+G54+G55+G56+G57+G58</f>
        <v>0</v>
      </c>
      <c r="H59" s="390">
        <f>+H52+H53+H54+H55+H56+H57+H58</f>
        <v>0</v>
      </c>
      <c r="I59" s="391">
        <f t="shared" si="10"/>
        <v>0</v>
      </c>
      <c r="J59" s="389">
        <f t="shared" si="10"/>
        <v>0</v>
      </c>
      <c r="K59" s="391">
        <f t="shared" si="10"/>
        <v>0</v>
      </c>
      <c r="L59" s="390">
        <f t="shared" si="10"/>
        <v>0</v>
      </c>
      <c r="M59" s="391">
        <f t="shared" si="10"/>
        <v>0</v>
      </c>
      <c r="N59" s="389">
        <f t="shared" si="10"/>
        <v>0</v>
      </c>
      <c r="O59" s="387">
        <v>0</v>
      </c>
      <c r="P59" s="387">
        <f aca="true" t="shared" si="11" ref="P59:AA59">+P52+P53+P54+P55+P56+P57+P58</f>
        <v>0</v>
      </c>
      <c r="Q59" s="388">
        <f t="shared" si="11"/>
        <v>0</v>
      </c>
      <c r="R59" s="389">
        <f t="shared" si="11"/>
        <v>0</v>
      </c>
      <c r="S59" s="389">
        <f t="shared" si="11"/>
        <v>0</v>
      </c>
      <c r="T59" s="389">
        <f t="shared" si="11"/>
        <v>0</v>
      </c>
      <c r="U59" s="390">
        <f t="shared" si="11"/>
        <v>0</v>
      </c>
      <c r="V59" s="391">
        <f t="shared" si="11"/>
        <v>0</v>
      </c>
      <c r="W59" s="389">
        <f t="shared" si="11"/>
        <v>0</v>
      </c>
      <c r="X59" s="391">
        <f t="shared" si="11"/>
        <v>0</v>
      </c>
      <c r="Y59" s="390">
        <f t="shared" si="11"/>
        <v>0</v>
      </c>
      <c r="Z59" s="391">
        <f t="shared" si="11"/>
        <v>0</v>
      </c>
      <c r="AA59" s="389">
        <f t="shared" si="11"/>
        <v>0</v>
      </c>
      <c r="AB59" s="387">
        <v>0</v>
      </c>
    </row>
    <row r="60" spans="1:28" ht="11.25">
      <c r="A60" s="253" t="s">
        <v>455</v>
      </c>
      <c r="B60" s="769" t="s">
        <v>468</v>
      </c>
      <c r="C60" s="361">
        <v>0</v>
      </c>
      <c r="D60" s="362">
        <v>0</v>
      </c>
      <c r="E60" s="363">
        <v>0</v>
      </c>
      <c r="F60" s="363">
        <v>0</v>
      </c>
      <c r="G60" s="363">
        <v>0</v>
      </c>
      <c r="H60" s="364">
        <v>0</v>
      </c>
      <c r="I60" s="365">
        <v>0</v>
      </c>
      <c r="J60" s="366">
        <v>0</v>
      </c>
      <c r="K60" s="365">
        <v>0</v>
      </c>
      <c r="L60" s="367">
        <v>0</v>
      </c>
      <c r="M60" s="365">
        <v>0</v>
      </c>
      <c r="N60" s="366">
        <v>0</v>
      </c>
      <c r="O60" s="368"/>
      <c r="P60" s="361">
        <v>0</v>
      </c>
      <c r="Q60" s="362">
        <v>0</v>
      </c>
      <c r="R60" s="363">
        <v>0</v>
      </c>
      <c r="S60" s="363">
        <v>0</v>
      </c>
      <c r="T60" s="363">
        <v>0</v>
      </c>
      <c r="U60" s="364">
        <v>0</v>
      </c>
      <c r="V60" s="365">
        <v>0</v>
      </c>
      <c r="W60" s="366">
        <v>0</v>
      </c>
      <c r="X60" s="365">
        <v>0</v>
      </c>
      <c r="Y60" s="367">
        <v>0</v>
      </c>
      <c r="Z60" s="365">
        <v>0</v>
      </c>
      <c r="AA60" s="366">
        <v>0</v>
      </c>
      <c r="AB60" s="368"/>
    </row>
    <row r="61" spans="1:28" ht="11.25">
      <c r="A61" s="255" t="s">
        <v>457</v>
      </c>
      <c r="B61" s="770"/>
      <c r="C61" s="369">
        <v>0</v>
      </c>
      <c r="D61" s="370">
        <v>0</v>
      </c>
      <c r="E61" s="371">
        <v>0</v>
      </c>
      <c r="F61" s="371">
        <v>0</v>
      </c>
      <c r="G61" s="371">
        <v>0</v>
      </c>
      <c r="H61" s="372">
        <v>0</v>
      </c>
      <c r="I61" s="373">
        <v>0</v>
      </c>
      <c r="J61" s="374">
        <v>0</v>
      </c>
      <c r="K61" s="373">
        <v>0</v>
      </c>
      <c r="L61" s="375">
        <v>0</v>
      </c>
      <c r="M61" s="373">
        <v>0</v>
      </c>
      <c r="N61" s="374">
        <v>0</v>
      </c>
      <c r="O61" s="376"/>
      <c r="P61" s="369">
        <v>0</v>
      </c>
      <c r="Q61" s="370">
        <v>0</v>
      </c>
      <c r="R61" s="371">
        <v>0</v>
      </c>
      <c r="S61" s="371">
        <v>0</v>
      </c>
      <c r="T61" s="371">
        <v>0</v>
      </c>
      <c r="U61" s="372">
        <v>0</v>
      </c>
      <c r="V61" s="373">
        <v>0</v>
      </c>
      <c r="W61" s="374">
        <v>0</v>
      </c>
      <c r="X61" s="373">
        <v>0</v>
      </c>
      <c r="Y61" s="375">
        <v>0</v>
      </c>
      <c r="Z61" s="373">
        <v>0</v>
      </c>
      <c r="AA61" s="374">
        <v>0</v>
      </c>
      <c r="AB61" s="376"/>
    </row>
    <row r="62" spans="1:28" ht="11.25">
      <c r="A62" s="255" t="s">
        <v>458</v>
      </c>
      <c r="B62" s="770"/>
      <c r="C62" s="369">
        <v>0</v>
      </c>
      <c r="D62" s="370">
        <v>0</v>
      </c>
      <c r="E62" s="371">
        <v>0</v>
      </c>
      <c r="F62" s="371">
        <v>0</v>
      </c>
      <c r="G62" s="371">
        <v>0</v>
      </c>
      <c r="H62" s="372">
        <v>0</v>
      </c>
      <c r="I62" s="373">
        <v>0</v>
      </c>
      <c r="J62" s="377">
        <v>0</v>
      </c>
      <c r="K62" s="373">
        <v>0</v>
      </c>
      <c r="L62" s="377">
        <v>0</v>
      </c>
      <c r="M62" s="373">
        <v>0</v>
      </c>
      <c r="N62" s="374">
        <v>0</v>
      </c>
      <c r="O62" s="378"/>
      <c r="P62" s="369">
        <v>0</v>
      </c>
      <c r="Q62" s="370">
        <v>0</v>
      </c>
      <c r="R62" s="371">
        <v>0</v>
      </c>
      <c r="S62" s="371">
        <v>0</v>
      </c>
      <c r="T62" s="371">
        <v>0</v>
      </c>
      <c r="U62" s="372">
        <v>0</v>
      </c>
      <c r="V62" s="373">
        <v>0</v>
      </c>
      <c r="W62" s="377">
        <v>0</v>
      </c>
      <c r="X62" s="373">
        <v>0</v>
      </c>
      <c r="Y62" s="377">
        <v>0</v>
      </c>
      <c r="Z62" s="373">
        <v>0</v>
      </c>
      <c r="AA62" s="374">
        <v>0</v>
      </c>
      <c r="AB62" s="378"/>
    </row>
    <row r="63" spans="1:28" ht="11.25">
      <c r="A63" s="255" t="s">
        <v>459</v>
      </c>
      <c r="B63" s="770"/>
      <c r="C63" s="369">
        <v>0</v>
      </c>
      <c r="D63" s="370">
        <v>0</v>
      </c>
      <c r="E63" s="371">
        <v>0</v>
      </c>
      <c r="F63" s="371">
        <v>0</v>
      </c>
      <c r="G63" s="371">
        <v>0</v>
      </c>
      <c r="H63" s="372">
        <v>0</v>
      </c>
      <c r="I63" s="373">
        <v>0</v>
      </c>
      <c r="J63" s="374">
        <v>0</v>
      </c>
      <c r="K63" s="373">
        <v>0</v>
      </c>
      <c r="L63" s="375">
        <v>0</v>
      </c>
      <c r="M63" s="373">
        <v>0</v>
      </c>
      <c r="N63" s="374">
        <v>0</v>
      </c>
      <c r="O63" s="376"/>
      <c r="P63" s="369">
        <v>0</v>
      </c>
      <c r="Q63" s="370">
        <v>0</v>
      </c>
      <c r="R63" s="371">
        <v>0</v>
      </c>
      <c r="S63" s="371">
        <v>0</v>
      </c>
      <c r="T63" s="371">
        <v>0</v>
      </c>
      <c r="U63" s="372">
        <v>0</v>
      </c>
      <c r="V63" s="373">
        <v>0</v>
      </c>
      <c r="W63" s="374">
        <v>0</v>
      </c>
      <c r="X63" s="373">
        <v>0</v>
      </c>
      <c r="Y63" s="375">
        <v>0</v>
      </c>
      <c r="Z63" s="373">
        <v>0</v>
      </c>
      <c r="AA63" s="374">
        <v>0</v>
      </c>
      <c r="AB63" s="376"/>
    </row>
    <row r="64" spans="1:28" ht="11.25">
      <c r="A64" s="255" t="s">
        <v>460</v>
      </c>
      <c r="B64" s="770"/>
      <c r="C64" s="369">
        <v>0</v>
      </c>
      <c r="D64" s="370">
        <v>0</v>
      </c>
      <c r="E64" s="371">
        <v>0</v>
      </c>
      <c r="F64" s="371">
        <v>0</v>
      </c>
      <c r="G64" s="371">
        <v>0</v>
      </c>
      <c r="H64" s="372">
        <v>0</v>
      </c>
      <c r="I64" s="373">
        <v>0</v>
      </c>
      <c r="J64" s="374">
        <v>0</v>
      </c>
      <c r="K64" s="373">
        <v>0</v>
      </c>
      <c r="L64" s="375">
        <v>0</v>
      </c>
      <c r="M64" s="373">
        <v>0</v>
      </c>
      <c r="N64" s="374">
        <v>0</v>
      </c>
      <c r="O64" s="376"/>
      <c r="P64" s="369">
        <v>0</v>
      </c>
      <c r="Q64" s="370">
        <v>0</v>
      </c>
      <c r="R64" s="371">
        <v>0</v>
      </c>
      <c r="S64" s="371">
        <v>0</v>
      </c>
      <c r="T64" s="371">
        <v>0</v>
      </c>
      <c r="U64" s="372">
        <v>0</v>
      </c>
      <c r="V64" s="373">
        <v>0</v>
      </c>
      <c r="W64" s="374">
        <v>0</v>
      </c>
      <c r="X64" s="373">
        <v>0</v>
      </c>
      <c r="Y64" s="375">
        <v>0</v>
      </c>
      <c r="Z64" s="373">
        <v>0</v>
      </c>
      <c r="AA64" s="374">
        <v>0</v>
      </c>
      <c r="AB64" s="376"/>
    </row>
    <row r="65" spans="1:28" ht="11.25">
      <c r="A65" s="255" t="s">
        <v>461</v>
      </c>
      <c r="B65" s="770"/>
      <c r="C65" s="369">
        <v>0</v>
      </c>
      <c r="D65" s="370">
        <v>0</v>
      </c>
      <c r="E65" s="371">
        <v>0</v>
      </c>
      <c r="F65" s="371">
        <v>0</v>
      </c>
      <c r="G65" s="371">
        <v>0</v>
      </c>
      <c r="H65" s="372">
        <v>0</v>
      </c>
      <c r="I65" s="373">
        <v>0</v>
      </c>
      <c r="J65" s="374">
        <v>0</v>
      </c>
      <c r="K65" s="373">
        <v>0</v>
      </c>
      <c r="L65" s="375">
        <v>0</v>
      </c>
      <c r="M65" s="373">
        <v>0</v>
      </c>
      <c r="N65" s="374">
        <v>0</v>
      </c>
      <c r="O65" s="376"/>
      <c r="P65" s="369">
        <v>0</v>
      </c>
      <c r="Q65" s="370">
        <v>0</v>
      </c>
      <c r="R65" s="371">
        <v>0</v>
      </c>
      <c r="S65" s="371">
        <v>0</v>
      </c>
      <c r="T65" s="371">
        <v>0</v>
      </c>
      <c r="U65" s="372">
        <v>0</v>
      </c>
      <c r="V65" s="373">
        <v>0</v>
      </c>
      <c r="W65" s="374">
        <v>0</v>
      </c>
      <c r="X65" s="373">
        <v>0</v>
      </c>
      <c r="Y65" s="375">
        <v>0</v>
      </c>
      <c r="Z65" s="373">
        <v>0</v>
      </c>
      <c r="AA65" s="374">
        <v>0</v>
      </c>
      <c r="AB65" s="376"/>
    </row>
    <row r="66" spans="1:28" ht="11.25">
      <c r="A66" s="258" t="s">
        <v>462</v>
      </c>
      <c r="B66" s="770"/>
      <c r="C66" s="379">
        <v>0</v>
      </c>
      <c r="D66" s="380">
        <v>0</v>
      </c>
      <c r="E66" s="381">
        <v>0</v>
      </c>
      <c r="F66" s="381">
        <v>0</v>
      </c>
      <c r="G66" s="381">
        <v>0</v>
      </c>
      <c r="H66" s="382">
        <v>0</v>
      </c>
      <c r="I66" s="383">
        <v>0</v>
      </c>
      <c r="J66" s="384">
        <v>0</v>
      </c>
      <c r="K66" s="383">
        <v>0</v>
      </c>
      <c r="L66" s="385">
        <v>0</v>
      </c>
      <c r="M66" s="383">
        <v>0</v>
      </c>
      <c r="N66" s="384">
        <v>0</v>
      </c>
      <c r="O66" s="386"/>
      <c r="P66" s="379">
        <v>0</v>
      </c>
      <c r="Q66" s="380">
        <v>0</v>
      </c>
      <c r="R66" s="381">
        <v>0</v>
      </c>
      <c r="S66" s="381">
        <v>0</v>
      </c>
      <c r="T66" s="381">
        <v>0</v>
      </c>
      <c r="U66" s="382">
        <v>0</v>
      </c>
      <c r="V66" s="383">
        <v>0</v>
      </c>
      <c r="W66" s="384">
        <v>0</v>
      </c>
      <c r="X66" s="383">
        <v>0</v>
      </c>
      <c r="Y66" s="385">
        <v>0</v>
      </c>
      <c r="Z66" s="383">
        <v>0</v>
      </c>
      <c r="AA66" s="384">
        <v>0</v>
      </c>
      <c r="AB66" s="386"/>
    </row>
    <row r="67" spans="1:28" ht="12" thickBot="1">
      <c r="A67" s="260" t="s">
        <v>278</v>
      </c>
      <c r="B67" s="771"/>
      <c r="C67" s="387">
        <f aca="true" t="shared" si="12" ref="C67:N67">+C60+C61+C62+C63+C64+C65+C66</f>
        <v>0</v>
      </c>
      <c r="D67" s="388">
        <f>+D60+D61+D62+D63+D64+D65+D66</f>
        <v>0</v>
      </c>
      <c r="E67" s="389">
        <f>+E60+E61+E62+E63+E64+E65+E66</f>
        <v>0</v>
      </c>
      <c r="F67" s="389">
        <f>+F60+F61+F62+F63+F64+F65+F66</f>
        <v>0</v>
      </c>
      <c r="G67" s="389">
        <f>+G60+G61+G62+G63+G64+G65+G66</f>
        <v>0</v>
      </c>
      <c r="H67" s="390">
        <f>+H60+H61+H62+H63+H64+H65+H66</f>
        <v>0</v>
      </c>
      <c r="I67" s="391">
        <f t="shared" si="12"/>
        <v>0</v>
      </c>
      <c r="J67" s="389">
        <f t="shared" si="12"/>
        <v>0</v>
      </c>
      <c r="K67" s="391">
        <f t="shared" si="12"/>
        <v>0</v>
      </c>
      <c r="L67" s="390">
        <f t="shared" si="12"/>
        <v>0</v>
      </c>
      <c r="M67" s="391">
        <f t="shared" si="12"/>
        <v>0</v>
      </c>
      <c r="N67" s="389">
        <f t="shared" si="12"/>
        <v>0</v>
      </c>
      <c r="O67" s="387">
        <v>0</v>
      </c>
      <c r="P67" s="387">
        <f aca="true" t="shared" si="13" ref="P67:AA67">+P60+P61+P62+P63+P64+P65+P66</f>
        <v>0</v>
      </c>
      <c r="Q67" s="388">
        <f t="shared" si="13"/>
        <v>0</v>
      </c>
      <c r="R67" s="389">
        <f t="shared" si="13"/>
        <v>0</v>
      </c>
      <c r="S67" s="389">
        <f t="shared" si="13"/>
        <v>0</v>
      </c>
      <c r="T67" s="389">
        <f t="shared" si="13"/>
        <v>0</v>
      </c>
      <c r="U67" s="390">
        <f t="shared" si="13"/>
        <v>0</v>
      </c>
      <c r="V67" s="391">
        <f t="shared" si="13"/>
        <v>0</v>
      </c>
      <c r="W67" s="389">
        <f t="shared" si="13"/>
        <v>0</v>
      </c>
      <c r="X67" s="391">
        <f t="shared" si="13"/>
        <v>0</v>
      </c>
      <c r="Y67" s="390">
        <f t="shared" si="13"/>
        <v>0</v>
      </c>
      <c r="Z67" s="391">
        <f t="shared" si="13"/>
        <v>0</v>
      </c>
      <c r="AA67" s="389">
        <f t="shared" si="13"/>
        <v>0</v>
      </c>
      <c r="AB67" s="387">
        <v>0</v>
      </c>
    </row>
    <row r="68" spans="1:28" ht="11.25">
      <c r="A68" s="253" t="s">
        <v>455</v>
      </c>
      <c r="B68" s="769" t="s">
        <v>469</v>
      </c>
      <c r="C68" s="340">
        <v>0</v>
      </c>
      <c r="D68" s="341">
        <v>0</v>
      </c>
      <c r="E68" s="342">
        <v>0</v>
      </c>
      <c r="F68" s="342">
        <v>0</v>
      </c>
      <c r="G68" s="342">
        <v>0</v>
      </c>
      <c r="H68" s="343">
        <v>0</v>
      </c>
      <c r="I68" s="344">
        <v>0</v>
      </c>
      <c r="J68" s="345">
        <v>0</v>
      </c>
      <c r="K68" s="344">
        <v>0</v>
      </c>
      <c r="L68" s="346">
        <v>0</v>
      </c>
      <c r="M68" s="344">
        <v>0</v>
      </c>
      <c r="N68" s="345">
        <v>0</v>
      </c>
      <c r="O68" s="254"/>
      <c r="P68" s="340">
        <v>0</v>
      </c>
      <c r="Q68" s="341">
        <v>0</v>
      </c>
      <c r="R68" s="342">
        <v>0</v>
      </c>
      <c r="S68" s="342">
        <v>0</v>
      </c>
      <c r="T68" s="342">
        <v>0</v>
      </c>
      <c r="U68" s="343">
        <v>0</v>
      </c>
      <c r="V68" s="344">
        <v>0</v>
      </c>
      <c r="W68" s="345">
        <v>0</v>
      </c>
      <c r="X68" s="344">
        <v>0</v>
      </c>
      <c r="Y68" s="346">
        <v>0</v>
      </c>
      <c r="Z68" s="344">
        <v>0</v>
      </c>
      <c r="AA68" s="345">
        <v>0</v>
      </c>
      <c r="AB68" s="254"/>
    </row>
    <row r="69" spans="1:28" ht="11.25">
      <c r="A69" s="255" t="s">
        <v>457</v>
      </c>
      <c r="B69" s="770"/>
      <c r="C69" s="347">
        <v>4.353811</v>
      </c>
      <c r="D69" s="348">
        <v>4.353717</v>
      </c>
      <c r="E69" s="349">
        <v>0</v>
      </c>
      <c r="F69" s="349">
        <v>0</v>
      </c>
      <c r="G69" s="349">
        <v>4.353717</v>
      </c>
      <c r="H69" s="350">
        <v>0</v>
      </c>
      <c r="I69" s="351">
        <v>0</v>
      </c>
      <c r="J69" s="352">
        <v>0</v>
      </c>
      <c r="K69" s="351">
        <v>0</v>
      </c>
      <c r="L69" s="353">
        <v>0</v>
      </c>
      <c r="M69" s="351">
        <v>0</v>
      </c>
      <c r="N69" s="352">
        <v>0</v>
      </c>
      <c r="O69" s="256"/>
      <c r="P69" s="347">
        <v>0</v>
      </c>
      <c r="Q69" s="348">
        <v>0</v>
      </c>
      <c r="R69" s="349">
        <v>0</v>
      </c>
      <c r="S69" s="349">
        <v>0</v>
      </c>
      <c r="T69" s="349">
        <v>0</v>
      </c>
      <c r="U69" s="350">
        <v>0</v>
      </c>
      <c r="V69" s="351">
        <v>0</v>
      </c>
      <c r="W69" s="352">
        <v>0</v>
      </c>
      <c r="X69" s="351">
        <v>0</v>
      </c>
      <c r="Y69" s="353">
        <v>0</v>
      </c>
      <c r="Z69" s="351">
        <v>0</v>
      </c>
      <c r="AA69" s="352">
        <v>0</v>
      </c>
      <c r="AB69" s="256"/>
    </row>
    <row r="70" spans="1:28" ht="11.25">
      <c r="A70" s="255" t="s">
        <v>458</v>
      </c>
      <c r="B70" s="770"/>
      <c r="C70" s="347">
        <v>30.505842</v>
      </c>
      <c r="D70" s="348">
        <v>30.503859</v>
      </c>
      <c r="E70" s="349">
        <v>0</v>
      </c>
      <c r="F70" s="349">
        <v>0</v>
      </c>
      <c r="G70" s="349">
        <v>30.503859</v>
      </c>
      <c r="H70" s="350">
        <v>0</v>
      </c>
      <c r="I70" s="351">
        <v>0</v>
      </c>
      <c r="J70" s="331">
        <v>0</v>
      </c>
      <c r="K70" s="351">
        <v>0</v>
      </c>
      <c r="L70" s="331">
        <v>0</v>
      </c>
      <c r="M70" s="351">
        <v>0</v>
      </c>
      <c r="N70" s="352">
        <v>0</v>
      </c>
      <c r="O70" s="257"/>
      <c r="P70" s="347">
        <v>30.427985</v>
      </c>
      <c r="Q70" s="348">
        <v>30.427589</v>
      </c>
      <c r="R70" s="349">
        <v>0</v>
      </c>
      <c r="S70" s="349">
        <v>0</v>
      </c>
      <c r="T70" s="349">
        <v>30.427589</v>
      </c>
      <c r="U70" s="350">
        <v>0</v>
      </c>
      <c r="V70" s="351">
        <v>0</v>
      </c>
      <c r="W70" s="331">
        <v>0</v>
      </c>
      <c r="X70" s="351">
        <v>0</v>
      </c>
      <c r="Y70" s="331">
        <v>0</v>
      </c>
      <c r="Z70" s="351">
        <v>0</v>
      </c>
      <c r="AA70" s="352">
        <v>0</v>
      </c>
      <c r="AB70" s="257"/>
    </row>
    <row r="71" spans="1:28" ht="11.25">
      <c r="A71" s="255" t="s">
        <v>459</v>
      </c>
      <c r="B71" s="770"/>
      <c r="C71" s="347">
        <v>0</v>
      </c>
      <c r="D71" s="348">
        <v>0</v>
      </c>
      <c r="E71" s="349">
        <v>0</v>
      </c>
      <c r="F71" s="349">
        <v>0</v>
      </c>
      <c r="G71" s="349">
        <v>0</v>
      </c>
      <c r="H71" s="350">
        <v>0</v>
      </c>
      <c r="I71" s="351">
        <v>0</v>
      </c>
      <c r="J71" s="352">
        <v>0</v>
      </c>
      <c r="K71" s="351">
        <v>0</v>
      </c>
      <c r="L71" s="353">
        <v>0</v>
      </c>
      <c r="M71" s="351">
        <v>0</v>
      </c>
      <c r="N71" s="352">
        <v>0</v>
      </c>
      <c r="O71" s="256"/>
      <c r="P71" s="347">
        <v>0</v>
      </c>
      <c r="Q71" s="348">
        <v>0</v>
      </c>
      <c r="R71" s="349">
        <v>0</v>
      </c>
      <c r="S71" s="349">
        <v>0</v>
      </c>
      <c r="T71" s="349">
        <v>0</v>
      </c>
      <c r="U71" s="350">
        <v>0</v>
      </c>
      <c r="V71" s="351">
        <v>0</v>
      </c>
      <c r="W71" s="352">
        <v>0</v>
      </c>
      <c r="X71" s="351">
        <v>0</v>
      </c>
      <c r="Y71" s="353">
        <v>0</v>
      </c>
      <c r="Z71" s="351">
        <v>0</v>
      </c>
      <c r="AA71" s="352">
        <v>0</v>
      </c>
      <c r="AB71" s="256"/>
    </row>
    <row r="72" spans="1:28" ht="11.25">
      <c r="A72" s="255" t="s">
        <v>460</v>
      </c>
      <c r="B72" s="770"/>
      <c r="C72" s="347">
        <v>0</v>
      </c>
      <c r="D72" s="348">
        <v>0</v>
      </c>
      <c r="E72" s="349">
        <v>0</v>
      </c>
      <c r="F72" s="349">
        <v>0</v>
      </c>
      <c r="G72" s="349">
        <v>0</v>
      </c>
      <c r="H72" s="350">
        <v>0</v>
      </c>
      <c r="I72" s="351">
        <v>0</v>
      </c>
      <c r="J72" s="352">
        <v>0</v>
      </c>
      <c r="K72" s="351">
        <v>0</v>
      </c>
      <c r="L72" s="353">
        <v>0</v>
      </c>
      <c r="M72" s="351">
        <v>0</v>
      </c>
      <c r="N72" s="352">
        <v>0</v>
      </c>
      <c r="O72" s="256"/>
      <c r="P72" s="347">
        <v>0</v>
      </c>
      <c r="Q72" s="348">
        <v>0</v>
      </c>
      <c r="R72" s="349">
        <v>0</v>
      </c>
      <c r="S72" s="349">
        <v>0</v>
      </c>
      <c r="T72" s="349">
        <v>0</v>
      </c>
      <c r="U72" s="350">
        <v>0</v>
      </c>
      <c r="V72" s="351">
        <v>0</v>
      </c>
      <c r="W72" s="352">
        <v>0</v>
      </c>
      <c r="X72" s="351">
        <v>0</v>
      </c>
      <c r="Y72" s="353">
        <v>0</v>
      </c>
      <c r="Z72" s="351">
        <v>0</v>
      </c>
      <c r="AA72" s="352">
        <v>0</v>
      </c>
      <c r="AB72" s="256"/>
    </row>
    <row r="73" spans="1:28" ht="11.25">
      <c r="A73" s="255" t="s">
        <v>461</v>
      </c>
      <c r="B73" s="770"/>
      <c r="C73" s="347">
        <v>0</v>
      </c>
      <c r="D73" s="348">
        <v>0</v>
      </c>
      <c r="E73" s="349">
        <v>0</v>
      </c>
      <c r="F73" s="349">
        <v>0</v>
      </c>
      <c r="G73" s="349">
        <v>0</v>
      </c>
      <c r="H73" s="350">
        <v>0</v>
      </c>
      <c r="I73" s="351">
        <v>0</v>
      </c>
      <c r="J73" s="352">
        <v>0</v>
      </c>
      <c r="K73" s="351">
        <v>0</v>
      </c>
      <c r="L73" s="353">
        <v>0</v>
      </c>
      <c r="M73" s="351">
        <v>0</v>
      </c>
      <c r="N73" s="352">
        <v>0</v>
      </c>
      <c r="O73" s="256"/>
      <c r="P73" s="347">
        <v>0</v>
      </c>
      <c r="Q73" s="348">
        <v>0</v>
      </c>
      <c r="R73" s="349">
        <v>0</v>
      </c>
      <c r="S73" s="349">
        <v>0</v>
      </c>
      <c r="T73" s="349">
        <v>0</v>
      </c>
      <c r="U73" s="350">
        <v>0</v>
      </c>
      <c r="V73" s="351">
        <v>0</v>
      </c>
      <c r="W73" s="352">
        <v>0</v>
      </c>
      <c r="X73" s="351">
        <v>0</v>
      </c>
      <c r="Y73" s="353">
        <v>0</v>
      </c>
      <c r="Z73" s="351">
        <v>0</v>
      </c>
      <c r="AA73" s="352">
        <v>0</v>
      </c>
      <c r="AB73" s="256"/>
    </row>
    <row r="74" spans="1:28" ht="11.25">
      <c r="A74" s="258" t="s">
        <v>462</v>
      </c>
      <c r="B74" s="770"/>
      <c r="C74" s="354">
        <v>0</v>
      </c>
      <c r="D74" s="355">
        <v>0</v>
      </c>
      <c r="E74" s="356">
        <v>0</v>
      </c>
      <c r="F74" s="356">
        <v>0</v>
      </c>
      <c r="G74" s="356">
        <v>0</v>
      </c>
      <c r="H74" s="357">
        <v>0</v>
      </c>
      <c r="I74" s="358">
        <v>0</v>
      </c>
      <c r="J74" s="359">
        <v>0</v>
      </c>
      <c r="K74" s="358">
        <v>0</v>
      </c>
      <c r="L74" s="360">
        <v>0</v>
      </c>
      <c r="M74" s="358">
        <v>0</v>
      </c>
      <c r="N74" s="359">
        <v>0</v>
      </c>
      <c r="O74" s="259"/>
      <c r="P74" s="354">
        <v>0</v>
      </c>
      <c r="Q74" s="355">
        <v>0</v>
      </c>
      <c r="R74" s="356">
        <v>0</v>
      </c>
      <c r="S74" s="356">
        <v>0</v>
      </c>
      <c r="T74" s="356">
        <v>0</v>
      </c>
      <c r="U74" s="357">
        <v>0</v>
      </c>
      <c r="V74" s="358">
        <v>0</v>
      </c>
      <c r="W74" s="359">
        <v>0</v>
      </c>
      <c r="X74" s="358">
        <v>0</v>
      </c>
      <c r="Y74" s="360">
        <v>0</v>
      </c>
      <c r="Z74" s="358">
        <v>0</v>
      </c>
      <c r="AA74" s="359">
        <v>0</v>
      </c>
      <c r="AB74" s="259"/>
    </row>
    <row r="75" spans="1:28" ht="12" thickBot="1">
      <c r="A75" s="260" t="s">
        <v>278</v>
      </c>
      <c r="B75" s="771"/>
      <c r="C75" s="261">
        <f aca="true" t="shared" si="14" ref="C75:N75">+C68+C69+C70+C71+C72+C73+C74</f>
        <v>34.859653</v>
      </c>
      <c r="D75" s="262">
        <f>+D68+D69+D70+D71+D72+D73+D74</f>
        <v>34.857575999999995</v>
      </c>
      <c r="E75" s="263">
        <f>+E68+E69+E70+E71+E72+E73+E74</f>
        <v>0</v>
      </c>
      <c r="F75" s="263">
        <f>+F68+F69+F70+F71+F72+F73+F74</f>
        <v>0</v>
      </c>
      <c r="G75" s="263">
        <f>+G68+G69+G70+G71+G72+G73+G74</f>
        <v>34.857575999999995</v>
      </c>
      <c r="H75" s="264">
        <f>+H68+H69+H70+H71+H72+H73+H74</f>
        <v>0</v>
      </c>
      <c r="I75" s="265">
        <f t="shared" si="14"/>
        <v>0</v>
      </c>
      <c r="J75" s="263">
        <f t="shared" si="14"/>
        <v>0</v>
      </c>
      <c r="K75" s="265">
        <f t="shared" si="14"/>
        <v>0</v>
      </c>
      <c r="L75" s="264">
        <f t="shared" si="14"/>
        <v>0</v>
      </c>
      <c r="M75" s="265">
        <f t="shared" si="14"/>
        <v>0</v>
      </c>
      <c r="N75" s="263">
        <f t="shared" si="14"/>
        <v>0</v>
      </c>
      <c r="O75" s="339">
        <v>0</v>
      </c>
      <c r="P75" s="261">
        <f aca="true" t="shared" si="15" ref="P75:AA75">+P68+P69+P70+P71+P72+P73+P74</f>
        <v>30.427985</v>
      </c>
      <c r="Q75" s="262">
        <f t="shared" si="15"/>
        <v>30.427589</v>
      </c>
      <c r="R75" s="263">
        <f t="shared" si="15"/>
        <v>0</v>
      </c>
      <c r="S75" s="263">
        <f t="shared" si="15"/>
        <v>0</v>
      </c>
      <c r="T75" s="263">
        <f t="shared" si="15"/>
        <v>30.427589</v>
      </c>
      <c r="U75" s="264">
        <f t="shared" si="15"/>
        <v>0</v>
      </c>
      <c r="V75" s="265">
        <f t="shared" si="15"/>
        <v>0</v>
      </c>
      <c r="W75" s="263">
        <f t="shared" si="15"/>
        <v>0</v>
      </c>
      <c r="X75" s="265">
        <f t="shared" si="15"/>
        <v>0</v>
      </c>
      <c r="Y75" s="264">
        <f t="shared" si="15"/>
        <v>0</v>
      </c>
      <c r="Z75" s="265">
        <f t="shared" si="15"/>
        <v>0</v>
      </c>
      <c r="AA75" s="263">
        <f t="shared" si="15"/>
        <v>0</v>
      </c>
      <c r="AB75" s="339">
        <v>0</v>
      </c>
    </row>
    <row r="76" spans="1:28" ht="11.25">
      <c r="A76" s="253" t="s">
        <v>455</v>
      </c>
      <c r="B76" s="769" t="s">
        <v>470</v>
      </c>
      <c r="C76" s="340">
        <v>42.826853</v>
      </c>
      <c r="D76" s="341">
        <v>42.826853</v>
      </c>
      <c r="E76" s="342">
        <v>42.826853</v>
      </c>
      <c r="F76" s="342">
        <v>0</v>
      </c>
      <c r="G76" s="342">
        <v>0</v>
      </c>
      <c r="H76" s="343">
        <v>0</v>
      </c>
      <c r="I76" s="344">
        <v>0</v>
      </c>
      <c r="J76" s="345">
        <v>0</v>
      </c>
      <c r="K76" s="344">
        <v>0</v>
      </c>
      <c r="L76" s="346">
        <v>0</v>
      </c>
      <c r="M76" s="344">
        <v>0</v>
      </c>
      <c r="N76" s="345">
        <v>0</v>
      </c>
      <c r="O76" s="254"/>
      <c r="P76" s="340">
        <v>190.976002</v>
      </c>
      <c r="Q76" s="341">
        <v>190.976002</v>
      </c>
      <c r="R76" s="342">
        <v>190.976002</v>
      </c>
      <c r="S76" s="342">
        <v>0</v>
      </c>
      <c r="T76" s="342">
        <v>0</v>
      </c>
      <c r="U76" s="343">
        <v>0</v>
      </c>
      <c r="V76" s="344">
        <v>0</v>
      </c>
      <c r="W76" s="345">
        <v>0</v>
      </c>
      <c r="X76" s="344">
        <v>0</v>
      </c>
      <c r="Y76" s="346">
        <v>0</v>
      </c>
      <c r="Z76" s="344">
        <v>0</v>
      </c>
      <c r="AA76" s="345">
        <v>0</v>
      </c>
      <c r="AB76" s="254"/>
    </row>
    <row r="77" spans="1:28" ht="11.25">
      <c r="A77" s="255" t="s">
        <v>457</v>
      </c>
      <c r="B77" s="770"/>
      <c r="C77" s="347">
        <v>1454.367215</v>
      </c>
      <c r="D77" s="348">
        <v>1454.342582</v>
      </c>
      <c r="E77" s="349">
        <v>112.719655</v>
      </c>
      <c r="F77" s="349">
        <v>0</v>
      </c>
      <c r="G77" s="349">
        <v>1289.487694</v>
      </c>
      <c r="H77" s="350">
        <v>52.135233</v>
      </c>
      <c r="I77" s="351">
        <v>0</v>
      </c>
      <c r="J77" s="352">
        <v>0</v>
      </c>
      <c r="K77" s="351">
        <v>0</v>
      </c>
      <c r="L77" s="353">
        <v>0</v>
      </c>
      <c r="M77" s="351">
        <v>0</v>
      </c>
      <c r="N77" s="352">
        <v>0</v>
      </c>
      <c r="O77" s="256"/>
      <c r="P77" s="347">
        <v>412.745701</v>
      </c>
      <c r="Q77" s="348">
        <v>401.601103</v>
      </c>
      <c r="R77" s="349">
        <v>11.138521</v>
      </c>
      <c r="S77" s="349">
        <v>0</v>
      </c>
      <c r="T77" s="349">
        <v>401.601103</v>
      </c>
      <c r="U77" s="350">
        <v>0</v>
      </c>
      <c r="V77" s="351">
        <v>0</v>
      </c>
      <c r="W77" s="352">
        <v>0</v>
      </c>
      <c r="X77" s="351">
        <v>0</v>
      </c>
      <c r="Y77" s="353">
        <v>0</v>
      </c>
      <c r="Z77" s="351">
        <v>0</v>
      </c>
      <c r="AA77" s="352">
        <v>0</v>
      </c>
      <c r="AB77" s="256"/>
    </row>
    <row r="78" spans="1:28" ht="11.25">
      <c r="A78" s="255" t="s">
        <v>458</v>
      </c>
      <c r="B78" s="770"/>
      <c r="C78" s="347">
        <v>403.473767</v>
      </c>
      <c r="D78" s="348">
        <v>403.464161</v>
      </c>
      <c r="E78" s="349">
        <v>0.784161</v>
      </c>
      <c r="F78" s="349">
        <v>0</v>
      </c>
      <c r="G78" s="349">
        <v>402.68</v>
      </c>
      <c r="H78" s="350">
        <v>0</v>
      </c>
      <c r="I78" s="351">
        <v>0</v>
      </c>
      <c r="J78" s="331">
        <v>0</v>
      </c>
      <c r="K78" s="351">
        <v>0</v>
      </c>
      <c r="L78" s="331">
        <v>0</v>
      </c>
      <c r="M78" s="351">
        <v>0</v>
      </c>
      <c r="N78" s="352">
        <v>0</v>
      </c>
      <c r="O78" s="257"/>
      <c r="P78" s="347">
        <v>34.434792</v>
      </c>
      <c r="Q78" s="348">
        <v>0</v>
      </c>
      <c r="R78" s="349">
        <v>34.434792</v>
      </c>
      <c r="S78" s="349">
        <v>0</v>
      </c>
      <c r="T78" s="349">
        <v>0</v>
      </c>
      <c r="U78" s="350">
        <v>0</v>
      </c>
      <c r="V78" s="351">
        <v>0</v>
      </c>
      <c r="W78" s="331">
        <v>0</v>
      </c>
      <c r="X78" s="351">
        <v>0</v>
      </c>
      <c r="Y78" s="331">
        <v>0</v>
      </c>
      <c r="Z78" s="351">
        <v>0</v>
      </c>
      <c r="AA78" s="352">
        <v>0</v>
      </c>
      <c r="AB78" s="257"/>
    </row>
    <row r="79" spans="1:28" ht="11.25">
      <c r="A79" s="255" t="s">
        <v>459</v>
      </c>
      <c r="B79" s="770"/>
      <c r="C79" s="347">
        <v>53.697608</v>
      </c>
      <c r="D79" s="348">
        <v>53.627312</v>
      </c>
      <c r="E79" s="349">
        <v>0.070296</v>
      </c>
      <c r="F79" s="349">
        <v>0</v>
      </c>
      <c r="G79" s="349">
        <v>53.627312</v>
      </c>
      <c r="H79" s="350">
        <v>0</v>
      </c>
      <c r="I79" s="351">
        <v>0</v>
      </c>
      <c r="J79" s="352">
        <v>0</v>
      </c>
      <c r="K79" s="351">
        <v>0</v>
      </c>
      <c r="L79" s="353">
        <v>0</v>
      </c>
      <c r="M79" s="351">
        <v>0</v>
      </c>
      <c r="N79" s="352">
        <v>0</v>
      </c>
      <c r="O79" s="256"/>
      <c r="P79" s="347">
        <v>80.888148</v>
      </c>
      <c r="Q79" s="348">
        <v>54.013211</v>
      </c>
      <c r="R79" s="349">
        <v>26.874341</v>
      </c>
      <c r="S79" s="349">
        <v>0</v>
      </c>
      <c r="T79" s="349">
        <v>54.013211</v>
      </c>
      <c r="U79" s="350">
        <v>0</v>
      </c>
      <c r="V79" s="351">
        <v>0</v>
      </c>
      <c r="W79" s="352">
        <v>0</v>
      </c>
      <c r="X79" s="351">
        <v>0</v>
      </c>
      <c r="Y79" s="353">
        <v>0</v>
      </c>
      <c r="Z79" s="351">
        <v>0</v>
      </c>
      <c r="AA79" s="352">
        <v>0</v>
      </c>
      <c r="AB79" s="256"/>
    </row>
    <row r="80" spans="1:28" ht="11.25">
      <c r="A80" s="255" t="s">
        <v>460</v>
      </c>
      <c r="B80" s="770"/>
      <c r="C80" s="347">
        <v>752.425665</v>
      </c>
      <c r="D80" s="348">
        <v>689.917187</v>
      </c>
      <c r="E80" s="349">
        <v>62.4835</v>
      </c>
      <c r="F80" s="349">
        <v>0</v>
      </c>
      <c r="G80" s="349">
        <v>660.906226</v>
      </c>
      <c r="H80" s="350">
        <v>29.010961</v>
      </c>
      <c r="I80" s="351">
        <v>0</v>
      </c>
      <c r="J80" s="352">
        <v>0</v>
      </c>
      <c r="K80" s="351">
        <v>0</v>
      </c>
      <c r="L80" s="353">
        <v>0</v>
      </c>
      <c r="M80" s="351">
        <v>0</v>
      </c>
      <c r="N80" s="352">
        <v>0</v>
      </c>
      <c r="O80" s="256"/>
      <c r="P80" s="347">
        <v>441.065677</v>
      </c>
      <c r="Q80" s="348">
        <v>320.512273</v>
      </c>
      <c r="R80" s="349">
        <v>120.591001</v>
      </c>
      <c r="S80" s="349">
        <v>0</v>
      </c>
      <c r="T80" s="349">
        <v>281.543295</v>
      </c>
      <c r="U80" s="350">
        <v>38.905261</v>
      </c>
      <c r="V80" s="351">
        <v>0</v>
      </c>
      <c r="W80" s="352">
        <v>0</v>
      </c>
      <c r="X80" s="351">
        <v>0</v>
      </c>
      <c r="Y80" s="353">
        <v>0</v>
      </c>
      <c r="Z80" s="351">
        <v>0</v>
      </c>
      <c r="AA80" s="352">
        <v>0</v>
      </c>
      <c r="AB80" s="256"/>
    </row>
    <row r="81" spans="1:28" ht="11.25">
      <c r="A81" s="255" t="s">
        <v>461</v>
      </c>
      <c r="B81" s="770"/>
      <c r="C81" s="347">
        <v>664.627598</v>
      </c>
      <c r="D81" s="348">
        <v>618.45979</v>
      </c>
      <c r="E81" s="349">
        <v>89.906214</v>
      </c>
      <c r="F81" s="349">
        <v>0</v>
      </c>
      <c r="G81" s="349">
        <v>560.159203</v>
      </c>
      <c r="H81" s="350">
        <v>14.512759</v>
      </c>
      <c r="I81" s="351">
        <v>0</v>
      </c>
      <c r="J81" s="352">
        <v>0</v>
      </c>
      <c r="K81" s="351">
        <v>0</v>
      </c>
      <c r="L81" s="353">
        <v>0</v>
      </c>
      <c r="M81" s="351">
        <v>0</v>
      </c>
      <c r="N81" s="352">
        <v>0</v>
      </c>
      <c r="O81" s="256"/>
      <c r="P81" s="347">
        <v>1253.542113</v>
      </c>
      <c r="Q81" s="348">
        <v>1210.153979</v>
      </c>
      <c r="R81" s="349">
        <v>369.492908</v>
      </c>
      <c r="S81" s="349">
        <v>0</v>
      </c>
      <c r="T81" s="349">
        <v>869.164065</v>
      </c>
      <c r="U81" s="350">
        <v>14.825716</v>
      </c>
      <c r="V81" s="351">
        <v>0</v>
      </c>
      <c r="W81" s="352">
        <v>0</v>
      </c>
      <c r="X81" s="351">
        <v>0</v>
      </c>
      <c r="Y81" s="353">
        <v>0</v>
      </c>
      <c r="Z81" s="351">
        <v>0</v>
      </c>
      <c r="AA81" s="352">
        <v>0</v>
      </c>
      <c r="AB81" s="256"/>
    </row>
    <row r="82" spans="1:28" ht="11.25">
      <c r="A82" s="258" t="s">
        <v>462</v>
      </c>
      <c r="B82" s="770"/>
      <c r="C82" s="354">
        <v>316.773388</v>
      </c>
      <c r="D82" s="355">
        <v>307.624465</v>
      </c>
      <c r="E82" s="356">
        <v>15.691881</v>
      </c>
      <c r="F82" s="356">
        <v>0</v>
      </c>
      <c r="G82" s="356">
        <v>80.072192</v>
      </c>
      <c r="H82" s="357">
        <v>221.00137</v>
      </c>
      <c r="I82" s="358">
        <v>0</v>
      </c>
      <c r="J82" s="359">
        <v>0</v>
      </c>
      <c r="K82" s="358">
        <v>0</v>
      </c>
      <c r="L82" s="360">
        <v>0</v>
      </c>
      <c r="M82" s="358">
        <v>0</v>
      </c>
      <c r="N82" s="359">
        <v>0</v>
      </c>
      <c r="O82" s="259"/>
      <c r="P82" s="354">
        <v>433.240198</v>
      </c>
      <c r="Q82" s="355">
        <v>405.876276</v>
      </c>
      <c r="R82" s="356">
        <v>27.360043</v>
      </c>
      <c r="S82" s="356">
        <v>0</v>
      </c>
      <c r="T82" s="356">
        <v>182.231572</v>
      </c>
      <c r="U82" s="357">
        <v>223.644704</v>
      </c>
      <c r="V82" s="358">
        <v>0</v>
      </c>
      <c r="W82" s="359">
        <v>0</v>
      </c>
      <c r="X82" s="358">
        <v>0</v>
      </c>
      <c r="Y82" s="360">
        <v>0</v>
      </c>
      <c r="Z82" s="358">
        <v>0</v>
      </c>
      <c r="AA82" s="359">
        <v>0</v>
      </c>
      <c r="AB82" s="259"/>
    </row>
    <row r="83" spans="1:28" ht="12" thickBot="1">
      <c r="A83" s="260" t="s">
        <v>278</v>
      </c>
      <c r="B83" s="771"/>
      <c r="C83" s="261">
        <f aca="true" t="shared" si="16" ref="C83:N83">+C76+C77+C78+C79+C80+C81+C82</f>
        <v>3688.192094</v>
      </c>
      <c r="D83" s="262">
        <f>+D76+D77+D78+D79+D80+D81+D82</f>
        <v>3570.26235</v>
      </c>
      <c r="E83" s="263">
        <f>+E76+E77+E78+E79+E80+E81+E82</f>
        <v>324.4825600000001</v>
      </c>
      <c r="F83" s="263">
        <f>+F76+F77+F78+F79+F80+F81+F82</f>
        <v>0</v>
      </c>
      <c r="G83" s="263">
        <f>+G76+G77+G78+G79+G80+G81+G82</f>
        <v>3046.932627</v>
      </c>
      <c r="H83" s="264">
        <f>+H76+H77+H78+H79+H80+H81+H82</f>
        <v>316.660323</v>
      </c>
      <c r="I83" s="265">
        <f t="shared" si="16"/>
        <v>0</v>
      </c>
      <c r="J83" s="263">
        <f t="shared" si="16"/>
        <v>0</v>
      </c>
      <c r="K83" s="265">
        <f t="shared" si="16"/>
        <v>0</v>
      </c>
      <c r="L83" s="264">
        <f t="shared" si="16"/>
        <v>0</v>
      </c>
      <c r="M83" s="265">
        <f t="shared" si="16"/>
        <v>0</v>
      </c>
      <c r="N83" s="263">
        <f t="shared" si="16"/>
        <v>0</v>
      </c>
      <c r="O83" s="339">
        <v>28.708792</v>
      </c>
      <c r="P83" s="261">
        <f aca="true" t="shared" si="17" ref="P83:AA83">+P76+P77+P78+P79+P80+P81+P82</f>
        <v>2846.892631</v>
      </c>
      <c r="Q83" s="262">
        <f t="shared" si="17"/>
        <v>2583.1328439999997</v>
      </c>
      <c r="R83" s="263">
        <f t="shared" si="17"/>
        <v>780.867608</v>
      </c>
      <c r="S83" s="263">
        <f t="shared" si="17"/>
        <v>0</v>
      </c>
      <c r="T83" s="263">
        <f t="shared" si="17"/>
        <v>1788.5532460000002</v>
      </c>
      <c r="U83" s="264">
        <f t="shared" si="17"/>
        <v>277.375681</v>
      </c>
      <c r="V83" s="265">
        <f t="shared" si="17"/>
        <v>0</v>
      </c>
      <c r="W83" s="263">
        <f t="shared" si="17"/>
        <v>0</v>
      </c>
      <c r="X83" s="265">
        <f t="shared" si="17"/>
        <v>0</v>
      </c>
      <c r="Y83" s="264">
        <f t="shared" si="17"/>
        <v>0</v>
      </c>
      <c r="Z83" s="265">
        <f t="shared" si="17"/>
        <v>0</v>
      </c>
      <c r="AA83" s="263">
        <f t="shared" si="17"/>
        <v>0</v>
      </c>
      <c r="AB83" s="339">
        <v>21.241503</v>
      </c>
    </row>
    <row r="84" spans="1:28" ht="11.25">
      <c r="A84" s="253" t="s">
        <v>455</v>
      </c>
      <c r="B84" s="769" t="s">
        <v>471</v>
      </c>
      <c r="C84" s="340">
        <v>0.180139</v>
      </c>
      <c r="D84" s="341">
        <v>0.00196</v>
      </c>
      <c r="E84" s="342">
        <v>0.178179</v>
      </c>
      <c r="F84" s="342">
        <v>0</v>
      </c>
      <c r="G84" s="342">
        <v>0</v>
      </c>
      <c r="H84" s="343">
        <v>0.00196</v>
      </c>
      <c r="I84" s="344">
        <v>0</v>
      </c>
      <c r="J84" s="345">
        <v>0</v>
      </c>
      <c r="K84" s="344">
        <v>0</v>
      </c>
      <c r="L84" s="346">
        <v>0</v>
      </c>
      <c r="M84" s="344">
        <v>0</v>
      </c>
      <c r="N84" s="345">
        <v>0</v>
      </c>
      <c r="O84" s="254"/>
      <c r="P84" s="340">
        <v>548.491609</v>
      </c>
      <c r="Q84" s="341">
        <v>548.491609</v>
      </c>
      <c r="R84" s="342">
        <v>538.48439</v>
      </c>
      <c r="S84" s="342">
        <v>0</v>
      </c>
      <c r="T84" s="342">
        <v>10.007219</v>
      </c>
      <c r="U84" s="343">
        <v>0</v>
      </c>
      <c r="V84" s="344">
        <v>0</v>
      </c>
      <c r="W84" s="345">
        <v>0</v>
      </c>
      <c r="X84" s="344">
        <v>0</v>
      </c>
      <c r="Y84" s="346">
        <v>0</v>
      </c>
      <c r="Z84" s="344">
        <v>0</v>
      </c>
      <c r="AA84" s="345">
        <v>0</v>
      </c>
      <c r="AB84" s="254"/>
    </row>
    <row r="85" spans="1:28" ht="11.25">
      <c r="A85" s="255" t="s">
        <v>457</v>
      </c>
      <c r="B85" s="770"/>
      <c r="C85" s="347">
        <v>40.881744</v>
      </c>
      <c r="D85" s="348">
        <v>24.958564</v>
      </c>
      <c r="E85" s="349">
        <v>40.881744</v>
      </c>
      <c r="F85" s="349">
        <v>0</v>
      </c>
      <c r="G85" s="349">
        <v>0</v>
      </c>
      <c r="H85" s="350">
        <v>0</v>
      </c>
      <c r="I85" s="351">
        <v>0</v>
      </c>
      <c r="J85" s="352">
        <v>0</v>
      </c>
      <c r="K85" s="351">
        <v>0</v>
      </c>
      <c r="L85" s="353">
        <v>0</v>
      </c>
      <c r="M85" s="351">
        <v>0</v>
      </c>
      <c r="N85" s="352">
        <v>0</v>
      </c>
      <c r="O85" s="256"/>
      <c r="P85" s="347">
        <v>13.075339</v>
      </c>
      <c r="Q85" s="348">
        <v>0</v>
      </c>
      <c r="R85" s="349">
        <v>13.075339</v>
      </c>
      <c r="S85" s="349">
        <v>0</v>
      </c>
      <c r="T85" s="349">
        <v>0</v>
      </c>
      <c r="U85" s="350">
        <v>0</v>
      </c>
      <c r="V85" s="351">
        <v>0</v>
      </c>
      <c r="W85" s="352">
        <v>0</v>
      </c>
      <c r="X85" s="351">
        <v>0</v>
      </c>
      <c r="Y85" s="353">
        <v>0</v>
      </c>
      <c r="Z85" s="351">
        <v>0</v>
      </c>
      <c r="AA85" s="352">
        <v>0</v>
      </c>
      <c r="AB85" s="256"/>
    </row>
    <row r="86" spans="1:28" ht="11.25">
      <c r="A86" s="255" t="s">
        <v>458</v>
      </c>
      <c r="B86" s="770"/>
      <c r="C86" s="347">
        <v>406.965061</v>
      </c>
      <c r="D86" s="348">
        <v>393.700497</v>
      </c>
      <c r="E86" s="349">
        <v>406.965061</v>
      </c>
      <c r="F86" s="349">
        <v>0</v>
      </c>
      <c r="G86" s="349">
        <v>0</v>
      </c>
      <c r="H86" s="350">
        <v>0</v>
      </c>
      <c r="I86" s="351">
        <v>0</v>
      </c>
      <c r="J86" s="331">
        <v>0</v>
      </c>
      <c r="K86" s="351">
        <v>0</v>
      </c>
      <c r="L86" s="331">
        <v>0</v>
      </c>
      <c r="M86" s="351">
        <v>0</v>
      </c>
      <c r="N86" s="352">
        <v>0</v>
      </c>
      <c r="O86" s="257"/>
      <c r="P86" s="347">
        <v>2074.205962</v>
      </c>
      <c r="Q86" s="348">
        <v>2071.93617</v>
      </c>
      <c r="R86" s="349">
        <v>2074.205962</v>
      </c>
      <c r="S86" s="349">
        <v>0</v>
      </c>
      <c r="T86" s="349">
        <v>0</v>
      </c>
      <c r="U86" s="350">
        <v>0</v>
      </c>
      <c r="V86" s="351">
        <v>0</v>
      </c>
      <c r="W86" s="331">
        <v>0</v>
      </c>
      <c r="X86" s="351">
        <v>0</v>
      </c>
      <c r="Y86" s="331">
        <v>0</v>
      </c>
      <c r="Z86" s="351">
        <v>0</v>
      </c>
      <c r="AA86" s="352">
        <v>0</v>
      </c>
      <c r="AB86" s="257"/>
    </row>
    <row r="87" spans="1:28" ht="11.25">
      <c r="A87" s="255" t="s">
        <v>459</v>
      </c>
      <c r="B87" s="770"/>
      <c r="C87" s="347">
        <v>22.390714</v>
      </c>
      <c r="D87" s="348">
        <v>19.27445</v>
      </c>
      <c r="E87" s="349">
        <v>3.104254</v>
      </c>
      <c r="F87" s="349">
        <v>0</v>
      </c>
      <c r="G87" s="349">
        <v>19.27445</v>
      </c>
      <c r="H87" s="350">
        <v>0</v>
      </c>
      <c r="I87" s="351">
        <v>0</v>
      </c>
      <c r="J87" s="352">
        <v>0</v>
      </c>
      <c r="K87" s="351">
        <v>0</v>
      </c>
      <c r="L87" s="353">
        <v>0</v>
      </c>
      <c r="M87" s="351">
        <v>0</v>
      </c>
      <c r="N87" s="352">
        <v>0</v>
      </c>
      <c r="O87" s="256"/>
      <c r="P87" s="347">
        <v>33.969115</v>
      </c>
      <c r="Q87" s="348">
        <v>4.965941</v>
      </c>
      <c r="R87" s="349">
        <v>33.969115</v>
      </c>
      <c r="S87" s="349">
        <v>0</v>
      </c>
      <c r="T87" s="349">
        <v>0</v>
      </c>
      <c r="U87" s="350">
        <v>0</v>
      </c>
      <c r="V87" s="351">
        <v>0</v>
      </c>
      <c r="W87" s="352">
        <v>0</v>
      </c>
      <c r="X87" s="351">
        <v>0</v>
      </c>
      <c r="Y87" s="353">
        <v>0</v>
      </c>
      <c r="Z87" s="351">
        <v>0</v>
      </c>
      <c r="AA87" s="352">
        <v>0</v>
      </c>
      <c r="AB87" s="256"/>
    </row>
    <row r="88" spans="1:28" ht="11.25">
      <c r="A88" s="255" t="s">
        <v>460</v>
      </c>
      <c r="B88" s="770"/>
      <c r="C88" s="347">
        <v>169.071874</v>
      </c>
      <c r="D88" s="348">
        <v>101.73</v>
      </c>
      <c r="E88" s="349">
        <v>67.340433</v>
      </c>
      <c r="F88" s="349">
        <v>0</v>
      </c>
      <c r="G88" s="349">
        <v>101.73</v>
      </c>
      <c r="H88" s="350">
        <v>0</v>
      </c>
      <c r="I88" s="351">
        <v>0</v>
      </c>
      <c r="J88" s="352">
        <v>0</v>
      </c>
      <c r="K88" s="351">
        <v>0</v>
      </c>
      <c r="L88" s="353">
        <v>0</v>
      </c>
      <c r="M88" s="351">
        <v>0</v>
      </c>
      <c r="N88" s="352">
        <v>0</v>
      </c>
      <c r="O88" s="256"/>
      <c r="P88" s="347">
        <v>1022.263685</v>
      </c>
      <c r="Q88" s="348">
        <v>879.380247</v>
      </c>
      <c r="R88" s="349">
        <v>142.87304</v>
      </c>
      <c r="S88" s="349">
        <v>0</v>
      </c>
      <c r="T88" s="349">
        <v>879.380247</v>
      </c>
      <c r="U88" s="350">
        <v>0</v>
      </c>
      <c r="V88" s="351">
        <v>0</v>
      </c>
      <c r="W88" s="352">
        <v>0</v>
      </c>
      <c r="X88" s="351">
        <v>0</v>
      </c>
      <c r="Y88" s="353">
        <v>0</v>
      </c>
      <c r="Z88" s="351">
        <v>0</v>
      </c>
      <c r="AA88" s="352">
        <v>0</v>
      </c>
      <c r="AB88" s="256"/>
    </row>
    <row r="89" spans="1:28" ht="11.25">
      <c r="A89" s="255" t="s">
        <v>461</v>
      </c>
      <c r="B89" s="770"/>
      <c r="C89" s="347">
        <v>1121.519578</v>
      </c>
      <c r="D89" s="348">
        <v>1065.932721</v>
      </c>
      <c r="E89" s="349">
        <v>55.528559</v>
      </c>
      <c r="F89" s="349">
        <v>0</v>
      </c>
      <c r="G89" s="349">
        <v>1065.932721</v>
      </c>
      <c r="H89" s="350">
        <v>0</v>
      </c>
      <c r="I89" s="351">
        <v>0</v>
      </c>
      <c r="J89" s="352">
        <v>0</v>
      </c>
      <c r="K89" s="351">
        <v>0</v>
      </c>
      <c r="L89" s="353">
        <v>0</v>
      </c>
      <c r="M89" s="351">
        <v>0</v>
      </c>
      <c r="N89" s="352">
        <v>0</v>
      </c>
      <c r="O89" s="256"/>
      <c r="P89" s="347">
        <v>632.942026</v>
      </c>
      <c r="Q89" s="348">
        <v>569.838442</v>
      </c>
      <c r="R89" s="349">
        <v>63.053313</v>
      </c>
      <c r="S89" s="349">
        <v>0</v>
      </c>
      <c r="T89" s="349">
        <v>569.838442</v>
      </c>
      <c r="U89" s="350">
        <v>0</v>
      </c>
      <c r="V89" s="351">
        <v>0</v>
      </c>
      <c r="W89" s="352">
        <v>0</v>
      </c>
      <c r="X89" s="351">
        <v>0</v>
      </c>
      <c r="Y89" s="353">
        <v>0</v>
      </c>
      <c r="Z89" s="351">
        <v>0</v>
      </c>
      <c r="AA89" s="352">
        <v>0</v>
      </c>
      <c r="AB89" s="256"/>
    </row>
    <row r="90" spans="1:28" ht="11.25">
      <c r="A90" s="258" t="s">
        <v>462</v>
      </c>
      <c r="B90" s="770"/>
      <c r="C90" s="354">
        <v>5.902218</v>
      </c>
      <c r="D90" s="355">
        <v>4.07107</v>
      </c>
      <c r="E90" s="356">
        <v>5.902218</v>
      </c>
      <c r="F90" s="356">
        <v>0</v>
      </c>
      <c r="G90" s="356">
        <v>0</v>
      </c>
      <c r="H90" s="357">
        <v>0</v>
      </c>
      <c r="I90" s="358">
        <v>0</v>
      </c>
      <c r="J90" s="359">
        <v>0</v>
      </c>
      <c r="K90" s="358">
        <v>0</v>
      </c>
      <c r="L90" s="360">
        <v>0</v>
      </c>
      <c r="M90" s="358">
        <v>0</v>
      </c>
      <c r="N90" s="359">
        <v>0</v>
      </c>
      <c r="O90" s="259"/>
      <c r="P90" s="354">
        <v>185.498344</v>
      </c>
      <c r="Q90" s="355">
        <v>172.522235</v>
      </c>
      <c r="R90" s="356">
        <v>12.975274</v>
      </c>
      <c r="S90" s="356">
        <v>0</v>
      </c>
      <c r="T90" s="356">
        <v>172.522235</v>
      </c>
      <c r="U90" s="357">
        <v>0</v>
      </c>
      <c r="V90" s="358">
        <v>0</v>
      </c>
      <c r="W90" s="359">
        <v>0</v>
      </c>
      <c r="X90" s="358">
        <v>0</v>
      </c>
      <c r="Y90" s="360">
        <v>0</v>
      </c>
      <c r="Z90" s="358">
        <v>0</v>
      </c>
      <c r="AA90" s="359">
        <v>0</v>
      </c>
      <c r="AB90" s="259"/>
    </row>
    <row r="91" spans="1:28" ht="12" thickBot="1">
      <c r="A91" s="260" t="s">
        <v>278</v>
      </c>
      <c r="B91" s="771"/>
      <c r="C91" s="261">
        <f aca="true" t="shared" si="18" ref="C91:N91">+C84+C85+C86+C87+C88+C89+C90</f>
        <v>1766.911328</v>
      </c>
      <c r="D91" s="262">
        <f>+D84+D85+D86+D87+D88+D89+D90</f>
        <v>1609.669262</v>
      </c>
      <c r="E91" s="263">
        <f>+E84+E85+E86+E87+E88+E89+E90</f>
        <v>579.900448</v>
      </c>
      <c r="F91" s="263">
        <f>+F84+F85+F86+F87+F88+F89+F90</f>
        <v>0</v>
      </c>
      <c r="G91" s="263">
        <f>+G84+G85+G86+G87+G88+G89+G90</f>
        <v>1186.9371709999998</v>
      </c>
      <c r="H91" s="264">
        <f>+H84+H85+H86+H87+H88+H89+H90</f>
        <v>0.00196</v>
      </c>
      <c r="I91" s="265">
        <f t="shared" si="18"/>
        <v>0</v>
      </c>
      <c r="J91" s="263">
        <f t="shared" si="18"/>
        <v>0</v>
      </c>
      <c r="K91" s="265">
        <f t="shared" si="18"/>
        <v>0</v>
      </c>
      <c r="L91" s="264">
        <f t="shared" si="18"/>
        <v>0</v>
      </c>
      <c r="M91" s="265">
        <f t="shared" si="18"/>
        <v>0</v>
      </c>
      <c r="N91" s="263">
        <f t="shared" si="18"/>
        <v>0</v>
      </c>
      <c r="O91" s="339">
        <v>16.960715</v>
      </c>
      <c r="P91" s="261">
        <f aca="true" t="shared" si="19" ref="P91:AA91">+P84+P85+P86+P87+P88+P89+P90</f>
        <v>4510.44608</v>
      </c>
      <c r="Q91" s="262">
        <f t="shared" si="19"/>
        <v>4247.134644000001</v>
      </c>
      <c r="R91" s="263">
        <f t="shared" si="19"/>
        <v>2878.6364329999997</v>
      </c>
      <c r="S91" s="263">
        <f t="shared" si="19"/>
        <v>0</v>
      </c>
      <c r="T91" s="263">
        <f t="shared" si="19"/>
        <v>1631.7481429999998</v>
      </c>
      <c r="U91" s="264">
        <f t="shared" si="19"/>
        <v>0</v>
      </c>
      <c r="V91" s="265">
        <f t="shared" si="19"/>
        <v>0</v>
      </c>
      <c r="W91" s="263">
        <f t="shared" si="19"/>
        <v>0</v>
      </c>
      <c r="X91" s="265">
        <f t="shared" si="19"/>
        <v>0</v>
      </c>
      <c r="Y91" s="264">
        <f t="shared" si="19"/>
        <v>0</v>
      </c>
      <c r="Z91" s="265">
        <f t="shared" si="19"/>
        <v>0</v>
      </c>
      <c r="AA91" s="263">
        <f t="shared" si="19"/>
        <v>0</v>
      </c>
      <c r="AB91" s="339">
        <v>15.087282</v>
      </c>
    </row>
    <row r="92" spans="1:28" ht="11.25">
      <c r="A92" s="253" t="s">
        <v>455</v>
      </c>
      <c r="B92" s="769" t="s">
        <v>472</v>
      </c>
      <c r="C92" s="340">
        <v>701.498648</v>
      </c>
      <c r="D92" s="341">
        <v>701.498648</v>
      </c>
      <c r="E92" s="342">
        <v>0</v>
      </c>
      <c r="F92" s="342">
        <v>0</v>
      </c>
      <c r="G92" s="342">
        <v>630.541554</v>
      </c>
      <c r="H92" s="343">
        <v>39.213333</v>
      </c>
      <c r="I92" s="344">
        <v>0</v>
      </c>
      <c r="J92" s="345">
        <v>0</v>
      </c>
      <c r="K92" s="344">
        <v>0</v>
      </c>
      <c r="L92" s="346">
        <v>0</v>
      </c>
      <c r="M92" s="344">
        <v>23.363581</v>
      </c>
      <c r="N92" s="345">
        <v>0.05278</v>
      </c>
      <c r="O92" s="254"/>
      <c r="P92" s="340">
        <v>23.628963</v>
      </c>
      <c r="Q92" s="341">
        <v>23.588947</v>
      </c>
      <c r="R92" s="342">
        <v>0</v>
      </c>
      <c r="S92" s="342">
        <v>0</v>
      </c>
      <c r="T92" s="342">
        <v>0.371217</v>
      </c>
      <c r="U92" s="343">
        <v>23.21773</v>
      </c>
      <c r="V92" s="344">
        <v>0</v>
      </c>
      <c r="W92" s="345">
        <v>0</v>
      </c>
      <c r="X92" s="344">
        <v>0</v>
      </c>
      <c r="Y92" s="346">
        <v>0</v>
      </c>
      <c r="Z92" s="344">
        <v>0.882597</v>
      </c>
      <c r="AA92" s="345">
        <v>0.001567</v>
      </c>
      <c r="AB92" s="254"/>
    </row>
    <row r="93" spans="1:28" ht="11.25">
      <c r="A93" s="255" t="s">
        <v>457</v>
      </c>
      <c r="B93" s="770"/>
      <c r="C93" s="347">
        <v>305.812072</v>
      </c>
      <c r="D93" s="348">
        <v>305.812072</v>
      </c>
      <c r="E93" s="349">
        <v>0</v>
      </c>
      <c r="F93" s="349">
        <v>0</v>
      </c>
      <c r="G93" s="349">
        <v>160.755842</v>
      </c>
      <c r="H93" s="350">
        <v>60.65894</v>
      </c>
      <c r="I93" s="351">
        <v>0</v>
      </c>
      <c r="J93" s="352">
        <v>0</v>
      </c>
      <c r="K93" s="351">
        <v>0</v>
      </c>
      <c r="L93" s="353">
        <v>0</v>
      </c>
      <c r="M93" s="351">
        <v>10.100641</v>
      </c>
      <c r="N93" s="352">
        <v>0.022725</v>
      </c>
      <c r="O93" s="256"/>
      <c r="P93" s="347">
        <v>1075.372644</v>
      </c>
      <c r="Q93" s="348">
        <v>1072.858816</v>
      </c>
      <c r="R93" s="349">
        <v>5.97605</v>
      </c>
      <c r="S93" s="349">
        <v>0</v>
      </c>
      <c r="T93" s="349">
        <v>1050.56681</v>
      </c>
      <c r="U93" s="350">
        <v>13.636197</v>
      </c>
      <c r="V93" s="351">
        <v>0</v>
      </c>
      <c r="W93" s="352">
        <v>0</v>
      </c>
      <c r="X93" s="351">
        <v>0</v>
      </c>
      <c r="Y93" s="353">
        <v>0</v>
      </c>
      <c r="Z93" s="351">
        <v>12.34161</v>
      </c>
      <c r="AA93" s="352">
        <v>0.021934</v>
      </c>
      <c r="AB93" s="256"/>
    </row>
    <row r="94" spans="1:28" ht="11.25">
      <c r="A94" s="255" t="s">
        <v>458</v>
      </c>
      <c r="B94" s="770"/>
      <c r="C94" s="347">
        <v>192.685369</v>
      </c>
      <c r="D94" s="348">
        <v>192.685369</v>
      </c>
      <c r="E94" s="349">
        <v>0</v>
      </c>
      <c r="F94" s="349">
        <v>0</v>
      </c>
      <c r="G94" s="349">
        <v>0</v>
      </c>
      <c r="H94" s="350">
        <v>182.328927</v>
      </c>
      <c r="I94" s="351">
        <v>0</v>
      </c>
      <c r="J94" s="331">
        <v>0</v>
      </c>
      <c r="K94" s="351">
        <v>0</v>
      </c>
      <c r="L94" s="331">
        <v>0</v>
      </c>
      <c r="M94" s="351">
        <v>2.489679</v>
      </c>
      <c r="N94" s="352">
        <v>0.005664</v>
      </c>
      <c r="O94" s="257"/>
      <c r="P94" s="347">
        <v>189.156272</v>
      </c>
      <c r="Q94" s="348">
        <v>189.000338</v>
      </c>
      <c r="R94" s="349">
        <v>36.43774</v>
      </c>
      <c r="S94" s="349">
        <v>0</v>
      </c>
      <c r="T94" s="349">
        <v>0</v>
      </c>
      <c r="U94" s="350">
        <v>152.562598</v>
      </c>
      <c r="V94" s="351">
        <v>0</v>
      </c>
      <c r="W94" s="331">
        <v>0</v>
      </c>
      <c r="X94" s="351">
        <v>0</v>
      </c>
      <c r="Y94" s="331">
        <v>0</v>
      </c>
      <c r="Z94" s="351">
        <v>4.146452</v>
      </c>
      <c r="AA94" s="352">
        <v>0.00737</v>
      </c>
      <c r="AB94" s="257"/>
    </row>
    <row r="95" spans="1:28" ht="11.25">
      <c r="A95" s="255" t="s">
        <v>459</v>
      </c>
      <c r="B95" s="770"/>
      <c r="C95" s="347">
        <v>34.565434</v>
      </c>
      <c r="D95" s="348">
        <v>34.565434</v>
      </c>
      <c r="E95" s="349">
        <v>0</v>
      </c>
      <c r="F95" s="349">
        <v>0</v>
      </c>
      <c r="G95" s="349">
        <v>19.925973</v>
      </c>
      <c r="H95" s="350">
        <v>13.216178</v>
      </c>
      <c r="I95" s="351">
        <v>0</v>
      </c>
      <c r="J95" s="352">
        <v>0</v>
      </c>
      <c r="K95" s="351">
        <v>0</v>
      </c>
      <c r="L95" s="353">
        <v>0</v>
      </c>
      <c r="M95" s="351">
        <v>0.071621</v>
      </c>
      <c r="N95" s="352">
        <v>0.000163</v>
      </c>
      <c r="O95" s="256"/>
      <c r="P95" s="347">
        <v>181.669413</v>
      </c>
      <c r="Q95" s="348">
        <v>181.494907</v>
      </c>
      <c r="R95" s="349">
        <v>15.566251</v>
      </c>
      <c r="S95" s="349">
        <v>0</v>
      </c>
      <c r="T95" s="349">
        <v>161.498442</v>
      </c>
      <c r="U95" s="350">
        <v>4.430214</v>
      </c>
      <c r="V95" s="351">
        <v>0</v>
      </c>
      <c r="W95" s="352">
        <v>0</v>
      </c>
      <c r="X95" s="351">
        <v>0</v>
      </c>
      <c r="Y95" s="353">
        <v>0</v>
      </c>
      <c r="Z95" s="351">
        <v>0.049746</v>
      </c>
      <c r="AA95" s="352">
        <v>8.6E-05</v>
      </c>
      <c r="AB95" s="256"/>
    </row>
    <row r="96" spans="1:28" ht="11.25">
      <c r="A96" s="255" t="s">
        <v>460</v>
      </c>
      <c r="B96" s="770"/>
      <c r="C96" s="347">
        <v>338.765656</v>
      </c>
      <c r="D96" s="348">
        <v>338.691129</v>
      </c>
      <c r="E96" s="349">
        <v>0.338244</v>
      </c>
      <c r="F96" s="349">
        <v>0</v>
      </c>
      <c r="G96" s="349">
        <v>89.818828</v>
      </c>
      <c r="H96" s="350">
        <v>236.667454</v>
      </c>
      <c r="I96" s="351">
        <v>0</v>
      </c>
      <c r="J96" s="352">
        <v>0</v>
      </c>
      <c r="K96" s="351">
        <v>0</v>
      </c>
      <c r="L96" s="353">
        <v>0</v>
      </c>
      <c r="M96" s="351">
        <v>1.049275</v>
      </c>
      <c r="N96" s="352">
        <v>0.002387</v>
      </c>
      <c r="O96" s="256"/>
      <c r="P96" s="347">
        <v>310.910572</v>
      </c>
      <c r="Q96" s="348">
        <v>310.486503</v>
      </c>
      <c r="R96" s="349">
        <v>23.785342</v>
      </c>
      <c r="S96" s="349">
        <v>0</v>
      </c>
      <c r="T96" s="349">
        <v>51.101198</v>
      </c>
      <c r="U96" s="350">
        <v>235.678991</v>
      </c>
      <c r="V96" s="351">
        <v>0</v>
      </c>
      <c r="W96" s="352">
        <v>0</v>
      </c>
      <c r="X96" s="351">
        <v>54.916427</v>
      </c>
      <c r="Y96" s="353">
        <v>549.209139</v>
      </c>
      <c r="Z96" s="351">
        <v>0.518042</v>
      </c>
      <c r="AA96" s="352">
        <v>0.000921</v>
      </c>
      <c r="AB96" s="256"/>
    </row>
    <row r="97" spans="1:28" ht="11.25">
      <c r="A97" s="255" t="s">
        <v>461</v>
      </c>
      <c r="B97" s="770"/>
      <c r="C97" s="347">
        <v>120.349143</v>
      </c>
      <c r="D97" s="348">
        <v>120.320212</v>
      </c>
      <c r="E97" s="349">
        <v>0.742661</v>
      </c>
      <c r="F97" s="349">
        <v>0</v>
      </c>
      <c r="G97" s="349">
        <v>29.923609</v>
      </c>
      <c r="H97" s="350">
        <v>84.740812</v>
      </c>
      <c r="I97" s="351">
        <v>0</v>
      </c>
      <c r="J97" s="352">
        <v>0</v>
      </c>
      <c r="K97" s="351">
        <v>35.95239</v>
      </c>
      <c r="L97" s="353">
        <v>545.851528</v>
      </c>
      <c r="M97" s="351">
        <v>0.973872</v>
      </c>
      <c r="N97" s="352">
        <v>0.002216</v>
      </c>
      <c r="O97" s="256"/>
      <c r="P97" s="347">
        <v>156.304169</v>
      </c>
      <c r="Q97" s="348">
        <v>153.590752</v>
      </c>
      <c r="R97" s="349">
        <v>62.595589</v>
      </c>
      <c r="S97" s="349">
        <v>0</v>
      </c>
      <c r="T97" s="349">
        <v>19.928435</v>
      </c>
      <c r="U97" s="350">
        <v>73.661062</v>
      </c>
      <c r="V97" s="351">
        <v>0</v>
      </c>
      <c r="W97" s="352">
        <v>0</v>
      </c>
      <c r="X97" s="351">
        <v>0</v>
      </c>
      <c r="Y97" s="353">
        <v>0</v>
      </c>
      <c r="Z97" s="351">
        <v>0.279112</v>
      </c>
      <c r="AA97" s="352">
        <v>0.000496</v>
      </c>
      <c r="AB97" s="256"/>
    </row>
    <row r="98" spans="1:28" ht="11.25">
      <c r="A98" s="258" t="s">
        <v>462</v>
      </c>
      <c r="B98" s="770"/>
      <c r="C98" s="354">
        <v>445.864308</v>
      </c>
      <c r="D98" s="355">
        <v>445.857321</v>
      </c>
      <c r="E98" s="356">
        <v>0</v>
      </c>
      <c r="F98" s="356">
        <v>0</v>
      </c>
      <c r="G98" s="356">
        <v>5.142185</v>
      </c>
      <c r="H98" s="357">
        <v>440.715136</v>
      </c>
      <c r="I98" s="358">
        <v>0</v>
      </c>
      <c r="J98" s="359">
        <v>9.979074</v>
      </c>
      <c r="K98" s="358">
        <v>0</v>
      </c>
      <c r="L98" s="360">
        <v>0</v>
      </c>
      <c r="M98" s="358">
        <v>18.581775</v>
      </c>
      <c r="N98" s="359">
        <v>0.042274</v>
      </c>
      <c r="O98" s="259"/>
      <c r="P98" s="354">
        <v>471.386038</v>
      </c>
      <c r="Q98" s="355">
        <v>470.600496</v>
      </c>
      <c r="R98" s="356">
        <v>0</v>
      </c>
      <c r="S98" s="356">
        <v>0</v>
      </c>
      <c r="T98" s="356">
        <v>37.138461</v>
      </c>
      <c r="U98" s="357">
        <v>433.462035</v>
      </c>
      <c r="V98" s="358">
        <v>0</v>
      </c>
      <c r="W98" s="359">
        <v>5.934419</v>
      </c>
      <c r="X98" s="358">
        <v>0</v>
      </c>
      <c r="Y98" s="360">
        <v>0</v>
      </c>
      <c r="Z98" s="358">
        <v>27.630448</v>
      </c>
      <c r="AA98" s="359">
        <v>0.04911</v>
      </c>
      <c r="AB98" s="259"/>
    </row>
    <row r="99" spans="1:28" ht="12" thickBot="1">
      <c r="A99" s="260" t="s">
        <v>278</v>
      </c>
      <c r="B99" s="771"/>
      <c r="C99" s="261">
        <f aca="true" t="shared" si="20" ref="C99:N99">+C92+C93+C94+C95+C96+C97+C98</f>
        <v>2139.54063</v>
      </c>
      <c r="D99" s="262">
        <f>+D92+D93+D94+D95+D96+D97+D98</f>
        <v>2139.430185</v>
      </c>
      <c r="E99" s="263">
        <f>+E92+E93+E94+E95+E96+E97+E98</f>
        <v>1.080905</v>
      </c>
      <c r="F99" s="263">
        <f>+F92+F93+F94+F95+F96+F97+F98</f>
        <v>0</v>
      </c>
      <c r="G99" s="263">
        <f>+G92+G93+G94+G95+G96+G97+G98</f>
        <v>936.107991</v>
      </c>
      <c r="H99" s="264">
        <f>+H92+H93+H94+H95+H96+H97+H98</f>
        <v>1057.54078</v>
      </c>
      <c r="I99" s="265">
        <f t="shared" si="20"/>
        <v>0</v>
      </c>
      <c r="J99" s="263">
        <f t="shared" si="20"/>
        <v>9.979074</v>
      </c>
      <c r="K99" s="265">
        <f t="shared" si="20"/>
        <v>35.95239</v>
      </c>
      <c r="L99" s="264">
        <f t="shared" si="20"/>
        <v>545.851528</v>
      </c>
      <c r="M99" s="265">
        <f t="shared" si="20"/>
        <v>56.630444000000004</v>
      </c>
      <c r="N99" s="263">
        <f t="shared" si="20"/>
        <v>0.128209</v>
      </c>
      <c r="O99" s="339">
        <v>224.880538</v>
      </c>
      <c r="P99" s="261">
        <f aca="true" t="shared" si="21" ref="P99:AA99">+P92+P93+P94+P95+P96+P97+P98</f>
        <v>2408.4280710000003</v>
      </c>
      <c r="Q99" s="262">
        <f t="shared" si="21"/>
        <v>2401.6207590000004</v>
      </c>
      <c r="R99" s="263">
        <f t="shared" si="21"/>
        <v>144.360972</v>
      </c>
      <c r="S99" s="263">
        <f t="shared" si="21"/>
        <v>0</v>
      </c>
      <c r="T99" s="263">
        <f t="shared" si="21"/>
        <v>1320.604563</v>
      </c>
      <c r="U99" s="264">
        <f t="shared" si="21"/>
        <v>936.648827</v>
      </c>
      <c r="V99" s="265">
        <f t="shared" si="21"/>
        <v>0</v>
      </c>
      <c r="W99" s="263">
        <f t="shared" si="21"/>
        <v>5.934419</v>
      </c>
      <c r="X99" s="265">
        <f t="shared" si="21"/>
        <v>54.916427</v>
      </c>
      <c r="Y99" s="264">
        <f t="shared" si="21"/>
        <v>549.209139</v>
      </c>
      <c r="Z99" s="265">
        <f t="shared" si="21"/>
        <v>45.848007</v>
      </c>
      <c r="AA99" s="263">
        <f t="shared" si="21"/>
        <v>0.081484</v>
      </c>
      <c r="AB99" s="339">
        <v>219.280542</v>
      </c>
    </row>
    <row r="100" spans="1:28" ht="11.25">
      <c r="A100" s="253" t="s">
        <v>455</v>
      </c>
      <c r="B100" s="769" t="s">
        <v>473</v>
      </c>
      <c r="C100" s="340">
        <v>65.25532</v>
      </c>
      <c r="D100" s="341">
        <v>65.25532</v>
      </c>
      <c r="E100" s="342">
        <v>65.25532</v>
      </c>
      <c r="F100" s="342">
        <v>0</v>
      </c>
      <c r="G100" s="342">
        <v>0</v>
      </c>
      <c r="H100" s="343">
        <v>0</v>
      </c>
      <c r="I100" s="344">
        <v>0</v>
      </c>
      <c r="J100" s="345">
        <v>0</v>
      </c>
      <c r="K100" s="344">
        <v>0</v>
      </c>
      <c r="L100" s="346">
        <v>0</v>
      </c>
      <c r="M100" s="344">
        <v>0</v>
      </c>
      <c r="N100" s="345">
        <v>0</v>
      </c>
      <c r="O100" s="254"/>
      <c r="P100" s="340">
        <v>0.900411</v>
      </c>
      <c r="Q100" s="341">
        <v>0.900411</v>
      </c>
      <c r="R100" s="342">
        <v>0.900411</v>
      </c>
      <c r="S100" s="342">
        <v>0</v>
      </c>
      <c r="T100" s="342">
        <v>0</v>
      </c>
      <c r="U100" s="343">
        <v>0</v>
      </c>
      <c r="V100" s="344">
        <v>0</v>
      </c>
      <c r="W100" s="345">
        <v>0</v>
      </c>
      <c r="X100" s="344">
        <v>0</v>
      </c>
      <c r="Y100" s="346">
        <v>0</v>
      </c>
      <c r="Z100" s="344">
        <v>0</v>
      </c>
      <c r="AA100" s="345">
        <v>0</v>
      </c>
      <c r="AB100" s="254"/>
    </row>
    <row r="101" spans="1:28" ht="11.25">
      <c r="A101" s="255" t="s">
        <v>457</v>
      </c>
      <c r="B101" s="770"/>
      <c r="C101" s="347">
        <v>4.953051</v>
      </c>
      <c r="D101" s="348">
        <v>4.724394</v>
      </c>
      <c r="E101" s="349">
        <v>4.953051</v>
      </c>
      <c r="F101" s="349">
        <v>0</v>
      </c>
      <c r="G101" s="349">
        <v>0</v>
      </c>
      <c r="H101" s="350">
        <v>0</v>
      </c>
      <c r="I101" s="351">
        <v>0</v>
      </c>
      <c r="J101" s="352">
        <v>0</v>
      </c>
      <c r="K101" s="351">
        <v>0</v>
      </c>
      <c r="L101" s="353">
        <v>0</v>
      </c>
      <c r="M101" s="351">
        <v>0</v>
      </c>
      <c r="N101" s="352">
        <v>0</v>
      </c>
      <c r="O101" s="256"/>
      <c r="P101" s="347">
        <v>92.171467</v>
      </c>
      <c r="Q101" s="348">
        <v>92.171467</v>
      </c>
      <c r="R101" s="349">
        <v>92.171467</v>
      </c>
      <c r="S101" s="349">
        <v>0</v>
      </c>
      <c r="T101" s="349">
        <v>0</v>
      </c>
      <c r="U101" s="350">
        <v>0</v>
      </c>
      <c r="V101" s="351">
        <v>0</v>
      </c>
      <c r="W101" s="352">
        <v>0</v>
      </c>
      <c r="X101" s="351">
        <v>0</v>
      </c>
      <c r="Y101" s="353">
        <v>0</v>
      </c>
      <c r="Z101" s="351">
        <v>0</v>
      </c>
      <c r="AA101" s="352">
        <v>0</v>
      </c>
      <c r="AB101" s="256"/>
    </row>
    <row r="102" spans="1:28" ht="11.25">
      <c r="A102" s="255" t="s">
        <v>458</v>
      </c>
      <c r="B102" s="770"/>
      <c r="C102" s="347">
        <v>0</v>
      </c>
      <c r="D102" s="348">
        <v>0</v>
      </c>
      <c r="E102" s="349">
        <v>0</v>
      </c>
      <c r="F102" s="349">
        <v>0</v>
      </c>
      <c r="G102" s="349">
        <v>0</v>
      </c>
      <c r="H102" s="350">
        <v>0</v>
      </c>
      <c r="I102" s="351">
        <v>0</v>
      </c>
      <c r="J102" s="331">
        <v>0</v>
      </c>
      <c r="K102" s="351">
        <v>0</v>
      </c>
      <c r="L102" s="331">
        <v>0</v>
      </c>
      <c r="M102" s="351">
        <v>0</v>
      </c>
      <c r="N102" s="352">
        <v>0</v>
      </c>
      <c r="O102" s="257"/>
      <c r="P102" s="347">
        <v>0</v>
      </c>
      <c r="Q102" s="348">
        <v>0</v>
      </c>
      <c r="R102" s="349">
        <v>0</v>
      </c>
      <c r="S102" s="349">
        <v>0</v>
      </c>
      <c r="T102" s="349">
        <v>0</v>
      </c>
      <c r="U102" s="350">
        <v>0</v>
      </c>
      <c r="V102" s="351">
        <v>0</v>
      </c>
      <c r="W102" s="331">
        <v>0</v>
      </c>
      <c r="X102" s="351">
        <v>0</v>
      </c>
      <c r="Y102" s="331">
        <v>0</v>
      </c>
      <c r="Z102" s="351">
        <v>0</v>
      </c>
      <c r="AA102" s="352">
        <v>0</v>
      </c>
      <c r="AB102" s="257"/>
    </row>
    <row r="103" spans="1:28" ht="11.25">
      <c r="A103" s="255" t="s">
        <v>459</v>
      </c>
      <c r="B103" s="770"/>
      <c r="C103" s="347">
        <v>0</v>
      </c>
      <c r="D103" s="348">
        <v>0</v>
      </c>
      <c r="E103" s="349">
        <v>0</v>
      </c>
      <c r="F103" s="349">
        <v>0</v>
      </c>
      <c r="G103" s="349">
        <v>0</v>
      </c>
      <c r="H103" s="350">
        <v>0</v>
      </c>
      <c r="I103" s="351">
        <v>0</v>
      </c>
      <c r="J103" s="352">
        <v>0</v>
      </c>
      <c r="K103" s="351">
        <v>0</v>
      </c>
      <c r="L103" s="353">
        <v>0</v>
      </c>
      <c r="M103" s="351">
        <v>0</v>
      </c>
      <c r="N103" s="352">
        <v>0</v>
      </c>
      <c r="O103" s="256"/>
      <c r="P103" s="347">
        <v>0</v>
      </c>
      <c r="Q103" s="348">
        <v>0</v>
      </c>
      <c r="R103" s="349">
        <v>0</v>
      </c>
      <c r="S103" s="349">
        <v>0</v>
      </c>
      <c r="T103" s="349">
        <v>0</v>
      </c>
      <c r="U103" s="350">
        <v>0</v>
      </c>
      <c r="V103" s="351">
        <v>0</v>
      </c>
      <c r="W103" s="352">
        <v>0</v>
      </c>
      <c r="X103" s="351">
        <v>0</v>
      </c>
      <c r="Y103" s="353">
        <v>0</v>
      </c>
      <c r="Z103" s="351">
        <v>0</v>
      </c>
      <c r="AA103" s="352">
        <v>0</v>
      </c>
      <c r="AB103" s="256"/>
    </row>
    <row r="104" spans="1:28" ht="11.25">
      <c r="A104" s="255" t="s">
        <v>460</v>
      </c>
      <c r="B104" s="770"/>
      <c r="C104" s="347">
        <v>1.062764</v>
      </c>
      <c r="D104" s="348">
        <v>1.062764</v>
      </c>
      <c r="E104" s="349">
        <v>1.062764</v>
      </c>
      <c r="F104" s="349">
        <v>0</v>
      </c>
      <c r="G104" s="349">
        <v>0</v>
      </c>
      <c r="H104" s="350">
        <v>0</v>
      </c>
      <c r="I104" s="351">
        <v>0</v>
      </c>
      <c r="J104" s="352">
        <v>0</v>
      </c>
      <c r="K104" s="351">
        <v>0</v>
      </c>
      <c r="L104" s="353">
        <v>0</v>
      </c>
      <c r="M104" s="351">
        <v>0</v>
      </c>
      <c r="N104" s="352">
        <v>0</v>
      </c>
      <c r="O104" s="256"/>
      <c r="P104" s="347">
        <v>0.00024</v>
      </c>
      <c r="Q104" s="348">
        <v>0</v>
      </c>
      <c r="R104" s="349">
        <v>0.00024</v>
      </c>
      <c r="S104" s="349">
        <v>0</v>
      </c>
      <c r="T104" s="349">
        <v>0</v>
      </c>
      <c r="U104" s="350">
        <v>0</v>
      </c>
      <c r="V104" s="351">
        <v>0</v>
      </c>
      <c r="W104" s="352">
        <v>0</v>
      </c>
      <c r="X104" s="351">
        <v>0</v>
      </c>
      <c r="Y104" s="353">
        <v>0</v>
      </c>
      <c r="Z104" s="351">
        <v>0</v>
      </c>
      <c r="AA104" s="352">
        <v>0</v>
      </c>
      <c r="AB104" s="256"/>
    </row>
    <row r="105" spans="1:28" ht="11.25">
      <c r="A105" s="255" t="s">
        <v>461</v>
      </c>
      <c r="B105" s="770"/>
      <c r="C105" s="347">
        <v>0.995196</v>
      </c>
      <c r="D105" s="348">
        <v>0.995196</v>
      </c>
      <c r="E105" s="349">
        <v>0.995196</v>
      </c>
      <c r="F105" s="349">
        <v>0</v>
      </c>
      <c r="G105" s="349">
        <v>0</v>
      </c>
      <c r="H105" s="350">
        <v>0</v>
      </c>
      <c r="I105" s="351">
        <v>0</v>
      </c>
      <c r="J105" s="352">
        <v>0</v>
      </c>
      <c r="K105" s="351">
        <v>0</v>
      </c>
      <c r="L105" s="353">
        <v>0</v>
      </c>
      <c r="M105" s="351">
        <v>0</v>
      </c>
      <c r="N105" s="352">
        <v>0</v>
      </c>
      <c r="O105" s="256"/>
      <c r="P105" s="347">
        <v>0.017718</v>
      </c>
      <c r="Q105" s="348">
        <v>0.017718</v>
      </c>
      <c r="R105" s="349">
        <v>0.017718</v>
      </c>
      <c r="S105" s="349">
        <v>0</v>
      </c>
      <c r="T105" s="349">
        <v>0</v>
      </c>
      <c r="U105" s="350">
        <v>0</v>
      </c>
      <c r="V105" s="351">
        <v>0</v>
      </c>
      <c r="W105" s="352">
        <v>0</v>
      </c>
      <c r="X105" s="351">
        <v>0</v>
      </c>
      <c r="Y105" s="353">
        <v>0</v>
      </c>
      <c r="Z105" s="351">
        <v>0</v>
      </c>
      <c r="AA105" s="352">
        <v>0</v>
      </c>
      <c r="AB105" s="256"/>
    </row>
    <row r="106" spans="1:28" ht="11.25">
      <c r="A106" s="258" t="s">
        <v>462</v>
      </c>
      <c r="B106" s="770"/>
      <c r="C106" s="354">
        <v>0.028546</v>
      </c>
      <c r="D106" s="355">
        <v>0.028546</v>
      </c>
      <c r="E106" s="356">
        <v>0.028546</v>
      </c>
      <c r="F106" s="356">
        <v>0</v>
      </c>
      <c r="G106" s="356">
        <v>0</v>
      </c>
      <c r="H106" s="357">
        <v>0</v>
      </c>
      <c r="I106" s="358">
        <v>0</v>
      </c>
      <c r="J106" s="359">
        <v>129.727187</v>
      </c>
      <c r="K106" s="358">
        <v>0</v>
      </c>
      <c r="L106" s="360">
        <v>0</v>
      </c>
      <c r="M106" s="358">
        <v>0</v>
      </c>
      <c r="N106" s="359">
        <v>0</v>
      </c>
      <c r="O106" s="259"/>
      <c r="P106" s="354">
        <v>1.17673</v>
      </c>
      <c r="Q106" s="355">
        <v>0</v>
      </c>
      <c r="R106" s="356">
        <v>1.17673</v>
      </c>
      <c r="S106" s="356">
        <v>0</v>
      </c>
      <c r="T106" s="356">
        <v>0</v>
      </c>
      <c r="U106" s="357">
        <v>0</v>
      </c>
      <c r="V106" s="358">
        <v>0</v>
      </c>
      <c r="W106" s="359">
        <v>466.391502</v>
      </c>
      <c r="X106" s="358">
        <v>0</v>
      </c>
      <c r="Y106" s="360">
        <v>0</v>
      </c>
      <c r="Z106" s="358">
        <v>0</v>
      </c>
      <c r="AA106" s="359">
        <v>0</v>
      </c>
      <c r="AB106" s="259"/>
    </row>
    <row r="107" spans="1:28" ht="12" thickBot="1">
      <c r="A107" s="260" t="s">
        <v>278</v>
      </c>
      <c r="B107" s="771"/>
      <c r="C107" s="261">
        <f aca="true" t="shared" si="22" ref="C107:N107">+C100+C101+C102+C103+C104+C105+C106</f>
        <v>72.29487700000001</v>
      </c>
      <c r="D107" s="262">
        <f>+D100+D101+D102+D103+D104+D105+D106</f>
        <v>72.06622000000002</v>
      </c>
      <c r="E107" s="263">
        <f>+E100+E101+E102+E103+E104+E105+E106</f>
        <v>72.29487700000001</v>
      </c>
      <c r="F107" s="263">
        <f>+F100+F101+F102+F103+F104+F105+F106</f>
        <v>0</v>
      </c>
      <c r="G107" s="263">
        <f>+G100+G101+G102+G103+G104+G105+G106</f>
        <v>0</v>
      </c>
      <c r="H107" s="264">
        <f>+H100+H101+H102+H103+H104+H105+H106</f>
        <v>0</v>
      </c>
      <c r="I107" s="265">
        <f t="shared" si="22"/>
        <v>0</v>
      </c>
      <c r="J107" s="263">
        <f t="shared" si="22"/>
        <v>129.727187</v>
      </c>
      <c r="K107" s="265">
        <f t="shared" si="22"/>
        <v>0</v>
      </c>
      <c r="L107" s="264">
        <f t="shared" si="22"/>
        <v>0</v>
      </c>
      <c r="M107" s="265">
        <f t="shared" si="22"/>
        <v>0</v>
      </c>
      <c r="N107" s="263">
        <f t="shared" si="22"/>
        <v>0</v>
      </c>
      <c r="O107" s="339">
        <v>0</v>
      </c>
      <c r="P107" s="261">
        <f aca="true" t="shared" si="23" ref="P107:AA107">+P100+P101+P102+P103+P104+P105+P106</f>
        <v>94.26656600000003</v>
      </c>
      <c r="Q107" s="262">
        <f t="shared" si="23"/>
        <v>93.08959600000001</v>
      </c>
      <c r="R107" s="263">
        <f t="shared" si="23"/>
        <v>94.26656600000003</v>
      </c>
      <c r="S107" s="263">
        <f t="shared" si="23"/>
        <v>0</v>
      </c>
      <c r="T107" s="263">
        <f t="shared" si="23"/>
        <v>0</v>
      </c>
      <c r="U107" s="264">
        <f t="shared" si="23"/>
        <v>0</v>
      </c>
      <c r="V107" s="265">
        <f t="shared" si="23"/>
        <v>0</v>
      </c>
      <c r="W107" s="263">
        <f t="shared" si="23"/>
        <v>466.391502</v>
      </c>
      <c r="X107" s="265">
        <f t="shared" si="23"/>
        <v>0</v>
      </c>
      <c r="Y107" s="264">
        <f t="shared" si="23"/>
        <v>0</v>
      </c>
      <c r="Z107" s="265">
        <f t="shared" si="23"/>
        <v>0</v>
      </c>
      <c r="AA107" s="263">
        <f t="shared" si="23"/>
        <v>0</v>
      </c>
      <c r="AB107" s="339">
        <v>0</v>
      </c>
    </row>
    <row r="108" spans="1:28" ht="11.25">
      <c r="A108" s="253" t="s">
        <v>455</v>
      </c>
      <c r="B108" s="769" t="s">
        <v>474</v>
      </c>
      <c r="C108" s="340">
        <v>0.000106</v>
      </c>
      <c r="D108" s="341">
        <v>0.000106</v>
      </c>
      <c r="E108" s="342">
        <v>0</v>
      </c>
      <c r="F108" s="342">
        <v>0</v>
      </c>
      <c r="G108" s="342">
        <v>0</v>
      </c>
      <c r="H108" s="343">
        <v>0.000106</v>
      </c>
      <c r="I108" s="344">
        <v>0</v>
      </c>
      <c r="J108" s="345">
        <v>0</v>
      </c>
      <c r="K108" s="344">
        <v>0</v>
      </c>
      <c r="L108" s="346">
        <v>0</v>
      </c>
      <c r="M108" s="344">
        <v>0</v>
      </c>
      <c r="N108" s="345">
        <v>0</v>
      </c>
      <c r="O108" s="254"/>
      <c r="P108" s="340">
        <v>204.11594</v>
      </c>
      <c r="Q108" s="341">
        <v>203.937461</v>
      </c>
      <c r="R108" s="342">
        <v>28.56288</v>
      </c>
      <c r="S108" s="342">
        <v>0</v>
      </c>
      <c r="T108" s="342">
        <v>166.048204</v>
      </c>
      <c r="U108" s="343">
        <v>9.326377</v>
      </c>
      <c r="V108" s="344">
        <v>0</v>
      </c>
      <c r="W108" s="345">
        <v>0</v>
      </c>
      <c r="X108" s="344">
        <v>0</v>
      </c>
      <c r="Y108" s="346">
        <v>0</v>
      </c>
      <c r="Z108" s="344">
        <v>14.670986</v>
      </c>
      <c r="AA108" s="345">
        <v>0.00862</v>
      </c>
      <c r="AB108" s="254"/>
    </row>
    <row r="109" spans="1:28" ht="11.25">
      <c r="A109" s="255" t="s">
        <v>457</v>
      </c>
      <c r="B109" s="770"/>
      <c r="C109" s="347">
        <v>0.02625</v>
      </c>
      <c r="D109" s="348">
        <v>0.026237</v>
      </c>
      <c r="E109" s="349">
        <v>0</v>
      </c>
      <c r="F109" s="349">
        <v>0</v>
      </c>
      <c r="G109" s="349">
        <v>0</v>
      </c>
      <c r="H109" s="350">
        <v>0.026237</v>
      </c>
      <c r="I109" s="351">
        <v>0</v>
      </c>
      <c r="J109" s="352">
        <v>0</v>
      </c>
      <c r="K109" s="351">
        <v>0</v>
      </c>
      <c r="L109" s="353">
        <v>0</v>
      </c>
      <c r="M109" s="351">
        <v>50</v>
      </c>
      <c r="N109" s="352">
        <v>0.012352</v>
      </c>
      <c r="O109" s="256"/>
      <c r="P109" s="347">
        <v>271.631595</v>
      </c>
      <c r="Q109" s="348">
        <v>271.529302</v>
      </c>
      <c r="R109" s="349">
        <v>28.336968</v>
      </c>
      <c r="S109" s="349">
        <v>0</v>
      </c>
      <c r="T109" s="349">
        <v>243.126613</v>
      </c>
      <c r="U109" s="350">
        <v>0.065721</v>
      </c>
      <c r="V109" s="351">
        <v>0</v>
      </c>
      <c r="W109" s="352">
        <v>0</v>
      </c>
      <c r="X109" s="351">
        <v>0</v>
      </c>
      <c r="Y109" s="353">
        <v>0</v>
      </c>
      <c r="Z109" s="351">
        <v>50</v>
      </c>
      <c r="AA109" s="352">
        <v>0.005925</v>
      </c>
      <c r="AB109" s="256"/>
    </row>
    <row r="110" spans="1:28" ht="11.25">
      <c r="A110" s="255" t="s">
        <v>458</v>
      </c>
      <c r="B110" s="770"/>
      <c r="C110" s="347">
        <v>0.001849</v>
      </c>
      <c r="D110" s="348">
        <v>0.001849</v>
      </c>
      <c r="E110" s="349">
        <v>0.001849</v>
      </c>
      <c r="F110" s="349">
        <v>0</v>
      </c>
      <c r="G110" s="349">
        <v>0</v>
      </c>
      <c r="H110" s="350">
        <v>0</v>
      </c>
      <c r="I110" s="351">
        <v>0</v>
      </c>
      <c r="J110" s="331">
        <v>0</v>
      </c>
      <c r="K110" s="351">
        <v>0</v>
      </c>
      <c r="L110" s="331">
        <v>0</v>
      </c>
      <c r="M110" s="351">
        <v>0</v>
      </c>
      <c r="N110" s="352">
        <v>0</v>
      </c>
      <c r="O110" s="257"/>
      <c r="P110" s="347">
        <v>340.729396</v>
      </c>
      <c r="Q110" s="348">
        <v>340.454211</v>
      </c>
      <c r="R110" s="349">
        <v>3.888483</v>
      </c>
      <c r="S110" s="349">
        <v>0</v>
      </c>
      <c r="T110" s="349">
        <v>336.553703</v>
      </c>
      <c r="U110" s="350">
        <v>0.012025</v>
      </c>
      <c r="V110" s="351">
        <v>0</v>
      </c>
      <c r="W110" s="331">
        <v>0</v>
      </c>
      <c r="X110" s="351">
        <v>0</v>
      </c>
      <c r="Y110" s="331">
        <v>0</v>
      </c>
      <c r="Z110" s="351">
        <v>0</v>
      </c>
      <c r="AA110" s="352">
        <v>0</v>
      </c>
      <c r="AB110" s="257"/>
    </row>
    <row r="111" spans="1:28" ht="11.25">
      <c r="A111" s="255" t="s">
        <v>459</v>
      </c>
      <c r="B111" s="770"/>
      <c r="C111" s="347">
        <v>0.280373</v>
      </c>
      <c r="D111" s="348">
        <v>0.280373</v>
      </c>
      <c r="E111" s="349">
        <v>0.280373</v>
      </c>
      <c r="F111" s="349">
        <v>0</v>
      </c>
      <c r="G111" s="349">
        <v>0</v>
      </c>
      <c r="H111" s="350">
        <v>0</v>
      </c>
      <c r="I111" s="351">
        <v>0</v>
      </c>
      <c r="J111" s="352">
        <v>0</v>
      </c>
      <c r="K111" s="351">
        <v>0</v>
      </c>
      <c r="L111" s="353">
        <v>0</v>
      </c>
      <c r="M111" s="351">
        <v>0</v>
      </c>
      <c r="N111" s="352">
        <v>0</v>
      </c>
      <c r="O111" s="256"/>
      <c r="P111" s="347">
        <v>111.892616</v>
      </c>
      <c r="Q111" s="348">
        <v>111.791023</v>
      </c>
      <c r="R111" s="349">
        <v>2.727451</v>
      </c>
      <c r="S111" s="349">
        <v>0</v>
      </c>
      <c r="T111" s="349">
        <v>109.058939</v>
      </c>
      <c r="U111" s="350">
        <v>0.004633</v>
      </c>
      <c r="V111" s="351">
        <v>0</v>
      </c>
      <c r="W111" s="352">
        <v>0</v>
      </c>
      <c r="X111" s="351">
        <v>0</v>
      </c>
      <c r="Y111" s="353">
        <v>0</v>
      </c>
      <c r="Z111" s="351">
        <v>0</v>
      </c>
      <c r="AA111" s="352">
        <v>0</v>
      </c>
      <c r="AB111" s="256"/>
    </row>
    <row r="112" spans="1:28" ht="11.25">
      <c r="A112" s="255" t="s">
        <v>460</v>
      </c>
      <c r="B112" s="770"/>
      <c r="C112" s="347">
        <v>0.108501</v>
      </c>
      <c r="D112" s="348">
        <v>0.108501</v>
      </c>
      <c r="E112" s="349">
        <v>0.108501</v>
      </c>
      <c r="F112" s="349">
        <v>0</v>
      </c>
      <c r="G112" s="349">
        <v>0</v>
      </c>
      <c r="H112" s="350">
        <v>0</v>
      </c>
      <c r="I112" s="351">
        <v>0</v>
      </c>
      <c r="J112" s="352">
        <v>0</v>
      </c>
      <c r="K112" s="351">
        <v>0</v>
      </c>
      <c r="L112" s="353">
        <v>0</v>
      </c>
      <c r="M112" s="351">
        <v>0</v>
      </c>
      <c r="N112" s="352">
        <v>0</v>
      </c>
      <c r="O112" s="256"/>
      <c r="P112" s="347">
        <v>307.632173</v>
      </c>
      <c r="Q112" s="348">
        <v>307.301687</v>
      </c>
      <c r="R112" s="349">
        <v>16.090179</v>
      </c>
      <c r="S112" s="349">
        <v>0</v>
      </c>
      <c r="T112" s="349">
        <v>289.597504</v>
      </c>
      <c r="U112" s="350">
        <v>1.71821</v>
      </c>
      <c r="V112" s="351">
        <v>0</v>
      </c>
      <c r="W112" s="352">
        <v>0</v>
      </c>
      <c r="X112" s="351">
        <v>0</v>
      </c>
      <c r="Y112" s="353">
        <v>0</v>
      </c>
      <c r="Z112" s="351">
        <v>0</v>
      </c>
      <c r="AA112" s="352">
        <v>0</v>
      </c>
      <c r="AB112" s="256"/>
    </row>
    <row r="113" spans="1:28" ht="11.25">
      <c r="A113" s="255" t="s">
        <v>461</v>
      </c>
      <c r="B113" s="770"/>
      <c r="C113" s="347">
        <v>5.47094</v>
      </c>
      <c r="D113" s="348">
        <v>5.469037</v>
      </c>
      <c r="E113" s="349">
        <v>5.47094</v>
      </c>
      <c r="F113" s="349">
        <v>0</v>
      </c>
      <c r="G113" s="349">
        <v>0</v>
      </c>
      <c r="H113" s="350">
        <v>0</v>
      </c>
      <c r="I113" s="351">
        <v>0</v>
      </c>
      <c r="J113" s="352">
        <v>0</v>
      </c>
      <c r="K113" s="351">
        <v>0</v>
      </c>
      <c r="L113" s="353">
        <v>0</v>
      </c>
      <c r="M113" s="351">
        <v>0</v>
      </c>
      <c r="N113" s="352">
        <v>0</v>
      </c>
      <c r="O113" s="256"/>
      <c r="P113" s="347">
        <v>191.450385</v>
      </c>
      <c r="Q113" s="348">
        <v>191.295227</v>
      </c>
      <c r="R113" s="349">
        <v>0.517469</v>
      </c>
      <c r="S113" s="349">
        <v>0</v>
      </c>
      <c r="T113" s="349">
        <v>187.731716</v>
      </c>
      <c r="U113" s="350">
        <v>3.046043</v>
      </c>
      <c r="V113" s="351">
        <v>0</v>
      </c>
      <c r="W113" s="352">
        <v>0</v>
      </c>
      <c r="X113" s="351">
        <v>0</v>
      </c>
      <c r="Y113" s="353">
        <v>0</v>
      </c>
      <c r="Z113" s="351">
        <v>0</v>
      </c>
      <c r="AA113" s="352">
        <v>0</v>
      </c>
      <c r="AB113" s="256"/>
    </row>
    <row r="114" spans="1:28" ht="11.25">
      <c r="A114" s="258" t="s">
        <v>462</v>
      </c>
      <c r="B114" s="770"/>
      <c r="C114" s="354">
        <v>0</v>
      </c>
      <c r="D114" s="355">
        <v>0</v>
      </c>
      <c r="E114" s="356">
        <v>0</v>
      </c>
      <c r="F114" s="356">
        <v>0</v>
      </c>
      <c r="G114" s="356">
        <v>0</v>
      </c>
      <c r="H114" s="357">
        <v>0</v>
      </c>
      <c r="I114" s="358">
        <v>0</v>
      </c>
      <c r="J114" s="359">
        <v>0</v>
      </c>
      <c r="K114" s="358">
        <v>0</v>
      </c>
      <c r="L114" s="360">
        <v>0</v>
      </c>
      <c r="M114" s="358">
        <v>0</v>
      </c>
      <c r="N114" s="359">
        <v>0</v>
      </c>
      <c r="O114" s="259"/>
      <c r="P114" s="354">
        <v>18.983777</v>
      </c>
      <c r="Q114" s="355">
        <v>14.882333</v>
      </c>
      <c r="R114" s="356">
        <v>0.017126</v>
      </c>
      <c r="S114" s="356">
        <v>0</v>
      </c>
      <c r="T114" s="356">
        <v>0</v>
      </c>
      <c r="U114" s="357">
        <v>14.865207</v>
      </c>
      <c r="V114" s="358">
        <v>0</v>
      </c>
      <c r="W114" s="359">
        <v>0</v>
      </c>
      <c r="X114" s="358">
        <v>0</v>
      </c>
      <c r="Y114" s="360">
        <v>0</v>
      </c>
      <c r="Z114" s="358">
        <v>0</v>
      </c>
      <c r="AA114" s="359">
        <v>0</v>
      </c>
      <c r="AB114" s="259"/>
    </row>
    <row r="115" spans="1:28" ht="12" thickBot="1">
      <c r="A115" s="260" t="s">
        <v>278</v>
      </c>
      <c r="B115" s="771"/>
      <c r="C115" s="261">
        <f aca="true" t="shared" si="24" ref="C115:N115">+C108+C109+C110+C111+C112+C113+C114</f>
        <v>5.888019</v>
      </c>
      <c r="D115" s="262">
        <f>+D108+D109+D110+D111+D112+D113+D114</f>
        <v>5.886103</v>
      </c>
      <c r="E115" s="263">
        <f>+E108+E109+E110+E111+E112+E113+E114</f>
        <v>5.861663</v>
      </c>
      <c r="F115" s="263">
        <f>+F108+F109+F110+F111+F112+F113+F114</f>
        <v>0</v>
      </c>
      <c r="G115" s="263">
        <f>+G108+G109+G110+G111+G112+G113+G114</f>
        <v>0</v>
      </c>
      <c r="H115" s="264">
        <f>+H108+H109+H110+H111+H112+H113+H114</f>
        <v>0.026343</v>
      </c>
      <c r="I115" s="265">
        <f t="shared" si="24"/>
        <v>0</v>
      </c>
      <c r="J115" s="263">
        <f t="shared" si="24"/>
        <v>0</v>
      </c>
      <c r="K115" s="265">
        <f t="shared" si="24"/>
        <v>0</v>
      </c>
      <c r="L115" s="264">
        <f t="shared" si="24"/>
        <v>0</v>
      </c>
      <c r="M115" s="265">
        <f t="shared" si="24"/>
        <v>50</v>
      </c>
      <c r="N115" s="263">
        <f t="shared" si="24"/>
        <v>0.012352</v>
      </c>
      <c r="O115" s="339">
        <v>2.546891</v>
      </c>
      <c r="P115" s="261">
        <f aca="true" t="shared" si="25" ref="P115:AA115">+P108+P109+P110+P111+P112+P113+P114</f>
        <v>1446.435882</v>
      </c>
      <c r="Q115" s="262">
        <f t="shared" si="25"/>
        <v>1441.191244</v>
      </c>
      <c r="R115" s="263">
        <f t="shared" si="25"/>
        <v>80.14055600000002</v>
      </c>
      <c r="S115" s="263">
        <f t="shared" si="25"/>
        <v>0</v>
      </c>
      <c r="T115" s="263">
        <f t="shared" si="25"/>
        <v>1332.116679</v>
      </c>
      <c r="U115" s="264">
        <f t="shared" si="25"/>
        <v>29.038216</v>
      </c>
      <c r="V115" s="265">
        <f t="shared" si="25"/>
        <v>0</v>
      </c>
      <c r="W115" s="263">
        <f t="shared" si="25"/>
        <v>0</v>
      </c>
      <c r="X115" s="265">
        <f t="shared" si="25"/>
        <v>0</v>
      </c>
      <c r="Y115" s="264">
        <f t="shared" si="25"/>
        <v>0</v>
      </c>
      <c r="Z115" s="265">
        <f t="shared" si="25"/>
        <v>64.670986</v>
      </c>
      <c r="AA115" s="263">
        <f t="shared" si="25"/>
        <v>0.014544999999999999</v>
      </c>
      <c r="AB115" s="339">
        <v>79.670527</v>
      </c>
    </row>
    <row r="116" spans="1:28" ht="11.25">
      <c r="A116" s="253" t="s">
        <v>455</v>
      </c>
      <c r="B116" s="769" t="s">
        <v>475</v>
      </c>
      <c r="C116" s="340">
        <v>0.000252</v>
      </c>
      <c r="D116" s="341">
        <v>0.000252</v>
      </c>
      <c r="E116" s="342">
        <v>0</v>
      </c>
      <c r="F116" s="342">
        <v>0</v>
      </c>
      <c r="G116" s="342">
        <v>0</v>
      </c>
      <c r="H116" s="343">
        <v>0.000252</v>
      </c>
      <c r="I116" s="344">
        <v>0</v>
      </c>
      <c r="J116" s="345">
        <v>0</v>
      </c>
      <c r="K116" s="344">
        <v>0</v>
      </c>
      <c r="L116" s="346">
        <v>0</v>
      </c>
      <c r="M116" s="344">
        <v>0</v>
      </c>
      <c r="N116" s="345">
        <v>0</v>
      </c>
      <c r="O116" s="254"/>
      <c r="P116" s="340">
        <v>57.111118</v>
      </c>
      <c r="Q116" s="341">
        <v>57.111118</v>
      </c>
      <c r="R116" s="342">
        <v>0</v>
      </c>
      <c r="S116" s="342">
        <v>0</v>
      </c>
      <c r="T116" s="342">
        <v>57.108911</v>
      </c>
      <c r="U116" s="343">
        <v>0.002207</v>
      </c>
      <c r="V116" s="344">
        <v>0</v>
      </c>
      <c r="W116" s="345">
        <v>0</v>
      </c>
      <c r="X116" s="344">
        <v>0</v>
      </c>
      <c r="Y116" s="346">
        <v>0</v>
      </c>
      <c r="Z116" s="344">
        <v>0</v>
      </c>
      <c r="AA116" s="345">
        <v>0</v>
      </c>
      <c r="AB116" s="254"/>
    </row>
    <row r="117" spans="1:28" ht="11.25">
      <c r="A117" s="255" t="s">
        <v>457</v>
      </c>
      <c r="B117" s="770"/>
      <c r="C117" s="347">
        <v>0.008375</v>
      </c>
      <c r="D117" s="348">
        <v>0.008375</v>
      </c>
      <c r="E117" s="349">
        <v>0.008375</v>
      </c>
      <c r="F117" s="349">
        <v>0</v>
      </c>
      <c r="G117" s="349">
        <v>0</v>
      </c>
      <c r="H117" s="350">
        <v>0</v>
      </c>
      <c r="I117" s="351">
        <v>0</v>
      </c>
      <c r="J117" s="352">
        <v>0</v>
      </c>
      <c r="K117" s="351">
        <v>0</v>
      </c>
      <c r="L117" s="353">
        <v>0</v>
      </c>
      <c r="M117" s="351">
        <v>0</v>
      </c>
      <c r="N117" s="352">
        <v>0</v>
      </c>
      <c r="O117" s="256"/>
      <c r="P117" s="347">
        <v>2.114001</v>
      </c>
      <c r="Q117" s="348">
        <v>2.114001</v>
      </c>
      <c r="R117" s="349">
        <v>2.114001</v>
      </c>
      <c r="S117" s="349">
        <v>0</v>
      </c>
      <c r="T117" s="349">
        <v>0</v>
      </c>
      <c r="U117" s="350">
        <v>0</v>
      </c>
      <c r="V117" s="351">
        <v>0</v>
      </c>
      <c r="W117" s="352">
        <v>0</v>
      </c>
      <c r="X117" s="351">
        <v>0</v>
      </c>
      <c r="Y117" s="353">
        <v>0</v>
      </c>
      <c r="Z117" s="351">
        <v>0</v>
      </c>
      <c r="AA117" s="352">
        <v>0</v>
      </c>
      <c r="AB117" s="256"/>
    </row>
    <row r="118" spans="1:28" ht="11.25">
      <c r="A118" s="255" t="s">
        <v>458</v>
      </c>
      <c r="B118" s="770"/>
      <c r="C118" s="347">
        <v>2.207853</v>
      </c>
      <c r="D118" s="348">
        <v>2.207853</v>
      </c>
      <c r="E118" s="349">
        <v>2.207853</v>
      </c>
      <c r="F118" s="349">
        <v>0</v>
      </c>
      <c r="G118" s="349">
        <v>0</v>
      </c>
      <c r="H118" s="350">
        <v>0</v>
      </c>
      <c r="I118" s="351">
        <v>0</v>
      </c>
      <c r="J118" s="331">
        <v>0</v>
      </c>
      <c r="K118" s="351">
        <v>0</v>
      </c>
      <c r="L118" s="331">
        <v>0</v>
      </c>
      <c r="M118" s="351">
        <v>0</v>
      </c>
      <c r="N118" s="352">
        <v>0</v>
      </c>
      <c r="O118" s="257"/>
      <c r="P118" s="347">
        <v>5E-06</v>
      </c>
      <c r="Q118" s="348">
        <v>5E-06</v>
      </c>
      <c r="R118" s="349">
        <v>5E-06</v>
      </c>
      <c r="S118" s="349">
        <v>0</v>
      </c>
      <c r="T118" s="349">
        <v>0</v>
      </c>
      <c r="U118" s="350">
        <v>0</v>
      </c>
      <c r="V118" s="351">
        <v>0</v>
      </c>
      <c r="W118" s="331">
        <v>0</v>
      </c>
      <c r="X118" s="351">
        <v>0</v>
      </c>
      <c r="Y118" s="331">
        <v>0</v>
      </c>
      <c r="Z118" s="351">
        <v>0</v>
      </c>
      <c r="AA118" s="352">
        <v>0</v>
      </c>
      <c r="AB118" s="257"/>
    </row>
    <row r="119" spans="1:28" ht="11.25">
      <c r="A119" s="255" t="s">
        <v>459</v>
      </c>
      <c r="B119" s="770"/>
      <c r="C119" s="347">
        <v>0</v>
      </c>
      <c r="D119" s="348">
        <v>0</v>
      </c>
      <c r="E119" s="349">
        <v>0</v>
      </c>
      <c r="F119" s="349">
        <v>0</v>
      </c>
      <c r="G119" s="349">
        <v>0</v>
      </c>
      <c r="H119" s="350">
        <v>0</v>
      </c>
      <c r="I119" s="351">
        <v>0</v>
      </c>
      <c r="J119" s="352">
        <v>0</v>
      </c>
      <c r="K119" s="351">
        <v>0</v>
      </c>
      <c r="L119" s="353">
        <v>0</v>
      </c>
      <c r="M119" s="351">
        <v>0</v>
      </c>
      <c r="N119" s="352">
        <v>0</v>
      </c>
      <c r="O119" s="256"/>
      <c r="P119" s="347">
        <v>0</v>
      </c>
      <c r="Q119" s="348">
        <v>0</v>
      </c>
      <c r="R119" s="349">
        <v>0</v>
      </c>
      <c r="S119" s="349">
        <v>0</v>
      </c>
      <c r="T119" s="349">
        <v>0</v>
      </c>
      <c r="U119" s="350">
        <v>0</v>
      </c>
      <c r="V119" s="351">
        <v>0</v>
      </c>
      <c r="W119" s="352">
        <v>0</v>
      </c>
      <c r="X119" s="351">
        <v>0</v>
      </c>
      <c r="Y119" s="353">
        <v>0</v>
      </c>
      <c r="Z119" s="351">
        <v>0</v>
      </c>
      <c r="AA119" s="352">
        <v>0</v>
      </c>
      <c r="AB119" s="256"/>
    </row>
    <row r="120" spans="1:28" ht="11.25">
      <c r="A120" s="255" t="s">
        <v>460</v>
      </c>
      <c r="B120" s="770"/>
      <c r="C120" s="347">
        <v>50.188238</v>
      </c>
      <c r="D120" s="348">
        <v>50.185</v>
      </c>
      <c r="E120" s="349">
        <v>0</v>
      </c>
      <c r="F120" s="349">
        <v>0</v>
      </c>
      <c r="G120" s="349">
        <v>50.185</v>
      </c>
      <c r="H120" s="350">
        <v>0</v>
      </c>
      <c r="I120" s="351">
        <v>0</v>
      </c>
      <c r="J120" s="352">
        <v>0</v>
      </c>
      <c r="K120" s="351">
        <v>0</v>
      </c>
      <c r="L120" s="353">
        <v>0</v>
      </c>
      <c r="M120" s="351">
        <v>0</v>
      </c>
      <c r="N120" s="352">
        <v>0</v>
      </c>
      <c r="O120" s="256"/>
      <c r="P120" s="347">
        <v>50.910613</v>
      </c>
      <c r="Q120" s="348">
        <v>50.91012</v>
      </c>
      <c r="R120" s="349">
        <v>0.082375</v>
      </c>
      <c r="S120" s="349">
        <v>0</v>
      </c>
      <c r="T120" s="349">
        <v>50.827745</v>
      </c>
      <c r="U120" s="350">
        <v>0</v>
      </c>
      <c r="V120" s="351">
        <v>0</v>
      </c>
      <c r="W120" s="352">
        <v>0</v>
      </c>
      <c r="X120" s="351">
        <v>0</v>
      </c>
      <c r="Y120" s="353">
        <v>0</v>
      </c>
      <c r="Z120" s="351">
        <v>0</v>
      </c>
      <c r="AA120" s="352">
        <v>0</v>
      </c>
      <c r="AB120" s="256"/>
    </row>
    <row r="121" spans="1:28" ht="11.25">
      <c r="A121" s="255" t="s">
        <v>461</v>
      </c>
      <c r="B121" s="770"/>
      <c r="C121" s="347">
        <v>154.787048</v>
      </c>
      <c r="D121" s="348">
        <v>154.777289</v>
      </c>
      <c r="E121" s="349">
        <v>0.118796</v>
      </c>
      <c r="F121" s="349">
        <v>0</v>
      </c>
      <c r="G121" s="349">
        <v>154.658493</v>
      </c>
      <c r="H121" s="350">
        <v>0</v>
      </c>
      <c r="I121" s="351">
        <v>0</v>
      </c>
      <c r="J121" s="352">
        <v>0</v>
      </c>
      <c r="K121" s="351">
        <v>0</v>
      </c>
      <c r="L121" s="353">
        <v>0</v>
      </c>
      <c r="M121" s="351">
        <v>0</v>
      </c>
      <c r="N121" s="352">
        <v>0</v>
      </c>
      <c r="O121" s="256"/>
      <c r="P121" s="347">
        <v>539.035148</v>
      </c>
      <c r="Q121" s="348">
        <v>539.02606</v>
      </c>
      <c r="R121" s="349">
        <v>0.037645</v>
      </c>
      <c r="S121" s="349">
        <v>0</v>
      </c>
      <c r="T121" s="349">
        <v>538.988415</v>
      </c>
      <c r="U121" s="350">
        <v>0</v>
      </c>
      <c r="V121" s="351">
        <v>0</v>
      </c>
      <c r="W121" s="352">
        <v>0</v>
      </c>
      <c r="X121" s="351">
        <v>0</v>
      </c>
      <c r="Y121" s="353">
        <v>0</v>
      </c>
      <c r="Z121" s="351">
        <v>0</v>
      </c>
      <c r="AA121" s="352">
        <v>0</v>
      </c>
      <c r="AB121" s="256"/>
    </row>
    <row r="122" spans="1:28" ht="11.25">
      <c r="A122" s="258" t="s">
        <v>462</v>
      </c>
      <c r="B122" s="770"/>
      <c r="C122" s="354">
        <v>0</v>
      </c>
      <c r="D122" s="355">
        <v>0</v>
      </c>
      <c r="E122" s="356">
        <v>0</v>
      </c>
      <c r="F122" s="356">
        <v>0</v>
      </c>
      <c r="G122" s="356">
        <v>0</v>
      </c>
      <c r="H122" s="357">
        <v>0</v>
      </c>
      <c r="I122" s="358">
        <v>0</v>
      </c>
      <c r="J122" s="359">
        <v>0</v>
      </c>
      <c r="K122" s="358">
        <v>0</v>
      </c>
      <c r="L122" s="360">
        <v>0</v>
      </c>
      <c r="M122" s="358">
        <v>0</v>
      </c>
      <c r="N122" s="359">
        <v>0</v>
      </c>
      <c r="O122" s="259"/>
      <c r="P122" s="354">
        <v>0</v>
      </c>
      <c r="Q122" s="355">
        <v>0</v>
      </c>
      <c r="R122" s="356">
        <v>0</v>
      </c>
      <c r="S122" s="356">
        <v>0</v>
      </c>
      <c r="T122" s="356">
        <v>0</v>
      </c>
      <c r="U122" s="357">
        <v>0</v>
      </c>
      <c r="V122" s="358">
        <v>0</v>
      </c>
      <c r="W122" s="359">
        <v>0</v>
      </c>
      <c r="X122" s="358">
        <v>0</v>
      </c>
      <c r="Y122" s="360">
        <v>0</v>
      </c>
      <c r="Z122" s="358">
        <v>0</v>
      </c>
      <c r="AA122" s="359">
        <v>0</v>
      </c>
      <c r="AB122" s="259"/>
    </row>
    <row r="123" spans="1:28" ht="12" thickBot="1">
      <c r="A123" s="260" t="s">
        <v>278</v>
      </c>
      <c r="B123" s="771"/>
      <c r="C123" s="261">
        <f aca="true" t="shared" si="26" ref="C123:N123">+C116+C117+C118+C119+C120+C121+C122</f>
        <v>207.191766</v>
      </c>
      <c r="D123" s="262">
        <f>+D116+D117+D118+D119+D120+D121+D122</f>
        <v>207.178769</v>
      </c>
      <c r="E123" s="263">
        <f>+E116+E117+E118+E119+E120+E121+E122</f>
        <v>2.335024</v>
      </c>
      <c r="F123" s="263">
        <f>+F116+F117+F118+F119+F120+F121+F122</f>
        <v>0</v>
      </c>
      <c r="G123" s="263">
        <f>+G116+G117+G118+G119+G120+G121+G122</f>
        <v>204.843493</v>
      </c>
      <c r="H123" s="264">
        <f>+H116+H117+H118+H119+H120+H121+H122</f>
        <v>0.000252</v>
      </c>
      <c r="I123" s="265">
        <f t="shared" si="26"/>
        <v>0</v>
      </c>
      <c r="J123" s="263">
        <f t="shared" si="26"/>
        <v>0</v>
      </c>
      <c r="K123" s="265">
        <f t="shared" si="26"/>
        <v>0</v>
      </c>
      <c r="L123" s="264">
        <f t="shared" si="26"/>
        <v>0</v>
      </c>
      <c r="M123" s="265">
        <f t="shared" si="26"/>
        <v>0</v>
      </c>
      <c r="N123" s="263">
        <f t="shared" si="26"/>
        <v>0</v>
      </c>
      <c r="O123" s="339">
        <v>9.179431</v>
      </c>
      <c r="P123" s="261">
        <f aca="true" t="shared" si="27" ref="P123:AA123">+P116+P117+P118+P119+P120+P121+P122</f>
        <v>649.170885</v>
      </c>
      <c r="Q123" s="262">
        <f t="shared" si="27"/>
        <v>649.161304</v>
      </c>
      <c r="R123" s="263">
        <f t="shared" si="27"/>
        <v>2.2340259999999996</v>
      </c>
      <c r="S123" s="263">
        <f t="shared" si="27"/>
        <v>0</v>
      </c>
      <c r="T123" s="263">
        <f t="shared" si="27"/>
        <v>646.925071</v>
      </c>
      <c r="U123" s="264">
        <f t="shared" si="27"/>
        <v>0.002207</v>
      </c>
      <c r="V123" s="265">
        <f t="shared" si="27"/>
        <v>0</v>
      </c>
      <c r="W123" s="263">
        <f t="shared" si="27"/>
        <v>0</v>
      </c>
      <c r="X123" s="265">
        <f t="shared" si="27"/>
        <v>0</v>
      </c>
      <c r="Y123" s="264">
        <f t="shared" si="27"/>
        <v>0</v>
      </c>
      <c r="Z123" s="265">
        <f t="shared" si="27"/>
        <v>0</v>
      </c>
      <c r="AA123" s="263">
        <f t="shared" si="27"/>
        <v>0</v>
      </c>
      <c r="AB123" s="339">
        <v>6.740196</v>
      </c>
    </row>
    <row r="124" spans="1:28" ht="11.25">
      <c r="A124" s="253" t="s">
        <v>455</v>
      </c>
      <c r="B124" s="769" t="s">
        <v>476</v>
      </c>
      <c r="C124" s="340">
        <v>2455.085572</v>
      </c>
      <c r="D124" s="341">
        <v>2316.152455</v>
      </c>
      <c r="E124" s="342">
        <v>1069.797597</v>
      </c>
      <c r="F124" s="342">
        <v>0</v>
      </c>
      <c r="G124" s="342">
        <v>2E-06</v>
      </c>
      <c r="H124" s="343">
        <v>1379.353126</v>
      </c>
      <c r="I124" s="344">
        <v>0</v>
      </c>
      <c r="J124" s="345">
        <v>0</v>
      </c>
      <c r="K124" s="344">
        <v>0</v>
      </c>
      <c r="L124" s="346">
        <v>0</v>
      </c>
      <c r="M124" s="344">
        <v>4656.732783</v>
      </c>
      <c r="N124" s="345">
        <v>0.571435</v>
      </c>
      <c r="O124" s="254"/>
      <c r="P124" s="340">
        <v>3694.539474</v>
      </c>
      <c r="Q124" s="341">
        <v>2789.758059</v>
      </c>
      <c r="R124" s="342">
        <v>2588.795913</v>
      </c>
      <c r="S124" s="342">
        <v>0</v>
      </c>
      <c r="T124" s="342">
        <v>4.784554</v>
      </c>
      <c r="U124" s="343">
        <v>1098.650352</v>
      </c>
      <c r="V124" s="344">
        <v>0</v>
      </c>
      <c r="W124" s="345">
        <v>0</v>
      </c>
      <c r="X124" s="344">
        <v>0</v>
      </c>
      <c r="Y124" s="346">
        <v>0</v>
      </c>
      <c r="Z124" s="344">
        <v>3931.794601</v>
      </c>
      <c r="AA124" s="345">
        <v>0.371007</v>
      </c>
      <c r="AB124" s="254"/>
    </row>
    <row r="125" spans="1:28" ht="11.25">
      <c r="A125" s="255" t="s">
        <v>457</v>
      </c>
      <c r="B125" s="770"/>
      <c r="C125" s="347">
        <v>5806.278216</v>
      </c>
      <c r="D125" s="348">
        <v>5527.370655</v>
      </c>
      <c r="E125" s="349">
        <v>2168.496089</v>
      </c>
      <c r="F125" s="349">
        <v>0</v>
      </c>
      <c r="G125" s="349">
        <v>2562.203037</v>
      </c>
      <c r="H125" s="350">
        <v>1303.097188</v>
      </c>
      <c r="I125" s="351">
        <v>0.790993</v>
      </c>
      <c r="J125" s="352">
        <v>0.611534</v>
      </c>
      <c r="K125" s="351">
        <v>0</v>
      </c>
      <c r="L125" s="353">
        <v>0</v>
      </c>
      <c r="M125" s="351">
        <v>1921.126199</v>
      </c>
      <c r="N125" s="352">
        <v>0.047524</v>
      </c>
      <c r="O125" s="256"/>
      <c r="P125" s="347">
        <v>9475.635569</v>
      </c>
      <c r="Q125" s="348">
        <v>9160.621448</v>
      </c>
      <c r="R125" s="349">
        <v>4065.238058</v>
      </c>
      <c r="S125" s="349">
        <v>0</v>
      </c>
      <c r="T125" s="349">
        <v>3717.195021</v>
      </c>
      <c r="U125" s="350">
        <v>1667.169727</v>
      </c>
      <c r="V125" s="351">
        <v>0.764646</v>
      </c>
      <c r="W125" s="352">
        <v>0.611534</v>
      </c>
      <c r="X125" s="351">
        <v>0</v>
      </c>
      <c r="Y125" s="353">
        <v>0.611534</v>
      </c>
      <c r="Z125" s="351">
        <v>574.329427</v>
      </c>
      <c r="AA125" s="352">
        <v>0.150757</v>
      </c>
      <c r="AB125" s="256"/>
    </row>
    <row r="126" spans="1:28" ht="11.25">
      <c r="A126" s="255" t="s">
        <v>458</v>
      </c>
      <c r="B126" s="770"/>
      <c r="C126" s="347">
        <v>5505.808688</v>
      </c>
      <c r="D126" s="348">
        <v>5451.170363</v>
      </c>
      <c r="E126" s="349">
        <v>105.833096</v>
      </c>
      <c r="F126" s="349">
        <v>0</v>
      </c>
      <c r="G126" s="349">
        <v>4505.345483</v>
      </c>
      <c r="H126" s="350">
        <v>892.644419</v>
      </c>
      <c r="I126" s="351">
        <v>0</v>
      </c>
      <c r="J126" s="331">
        <v>0</v>
      </c>
      <c r="K126" s="351">
        <v>0.000286</v>
      </c>
      <c r="L126" s="331">
        <v>0.114834</v>
      </c>
      <c r="M126" s="351">
        <v>686.531737</v>
      </c>
      <c r="N126" s="352">
        <v>0.088082</v>
      </c>
      <c r="O126" s="257"/>
      <c r="P126" s="347">
        <v>5095.707116</v>
      </c>
      <c r="Q126" s="348">
        <v>4621.369355</v>
      </c>
      <c r="R126" s="349">
        <v>816.767382</v>
      </c>
      <c r="S126" s="349">
        <v>0</v>
      </c>
      <c r="T126" s="349">
        <v>3209.191447</v>
      </c>
      <c r="U126" s="350">
        <v>1068.274349</v>
      </c>
      <c r="V126" s="351">
        <v>5.889954</v>
      </c>
      <c r="W126" s="331">
        <v>66.060365</v>
      </c>
      <c r="X126" s="351">
        <v>0.000107</v>
      </c>
      <c r="Y126" s="331">
        <v>0.087573</v>
      </c>
      <c r="Z126" s="351">
        <v>5.728262</v>
      </c>
      <c r="AA126" s="352">
        <v>0.006967</v>
      </c>
      <c r="AB126" s="257"/>
    </row>
    <row r="127" spans="1:28" ht="11.25">
      <c r="A127" s="255" t="s">
        <v>459</v>
      </c>
      <c r="B127" s="770"/>
      <c r="C127" s="347">
        <v>3744.934654</v>
      </c>
      <c r="D127" s="348">
        <v>3542.794286</v>
      </c>
      <c r="E127" s="349">
        <v>200.94539</v>
      </c>
      <c r="F127" s="349">
        <v>0</v>
      </c>
      <c r="G127" s="349">
        <v>2480.587618</v>
      </c>
      <c r="H127" s="350">
        <v>1062.206669</v>
      </c>
      <c r="I127" s="351">
        <v>7.622448</v>
      </c>
      <c r="J127" s="352">
        <v>70.69086</v>
      </c>
      <c r="K127" s="351">
        <v>0</v>
      </c>
      <c r="L127" s="353">
        <v>0</v>
      </c>
      <c r="M127" s="351">
        <v>10.108083</v>
      </c>
      <c r="N127" s="352">
        <v>0.014526</v>
      </c>
      <c r="O127" s="256"/>
      <c r="P127" s="347">
        <v>2627.007658</v>
      </c>
      <c r="Q127" s="348">
        <v>2492.37043</v>
      </c>
      <c r="R127" s="349">
        <v>133.182385</v>
      </c>
      <c r="S127" s="349">
        <v>0</v>
      </c>
      <c r="T127" s="349">
        <v>2037.871143</v>
      </c>
      <c r="U127" s="350">
        <v>454.499287</v>
      </c>
      <c r="V127" s="351">
        <v>20.968952</v>
      </c>
      <c r="W127" s="352">
        <v>113.183601</v>
      </c>
      <c r="X127" s="351">
        <v>0.014606</v>
      </c>
      <c r="Y127" s="353">
        <v>0.401211</v>
      </c>
      <c r="Z127" s="351">
        <v>3.097086</v>
      </c>
      <c r="AA127" s="352">
        <v>0.022007</v>
      </c>
      <c r="AB127" s="256"/>
    </row>
    <row r="128" spans="1:28" ht="11.25">
      <c r="A128" s="255" t="s">
        <v>460</v>
      </c>
      <c r="B128" s="770"/>
      <c r="C128" s="347">
        <v>7109.7292</v>
      </c>
      <c r="D128" s="348">
        <v>6941.304448</v>
      </c>
      <c r="E128" s="349">
        <v>165.384957</v>
      </c>
      <c r="F128" s="349">
        <v>0</v>
      </c>
      <c r="G128" s="349">
        <v>6002.72685</v>
      </c>
      <c r="H128" s="350">
        <v>938.577598</v>
      </c>
      <c r="I128" s="351">
        <v>39.32577</v>
      </c>
      <c r="J128" s="352">
        <v>221.984779</v>
      </c>
      <c r="K128" s="351">
        <v>0.018203</v>
      </c>
      <c r="L128" s="353">
        <v>0.467298</v>
      </c>
      <c r="M128" s="351">
        <v>5.93175</v>
      </c>
      <c r="N128" s="352">
        <v>0.012227</v>
      </c>
      <c r="O128" s="256"/>
      <c r="P128" s="347">
        <v>4855.601358</v>
      </c>
      <c r="Q128" s="348">
        <v>4591.192785</v>
      </c>
      <c r="R128" s="349">
        <v>258.230261</v>
      </c>
      <c r="S128" s="349">
        <v>0</v>
      </c>
      <c r="T128" s="349">
        <v>3586.291828</v>
      </c>
      <c r="U128" s="350">
        <v>1004.900957</v>
      </c>
      <c r="V128" s="351">
        <v>23.449869</v>
      </c>
      <c r="W128" s="352">
        <v>133.973505</v>
      </c>
      <c r="X128" s="351">
        <v>0</v>
      </c>
      <c r="Y128" s="353">
        <v>0</v>
      </c>
      <c r="Z128" s="351">
        <v>4.558608</v>
      </c>
      <c r="AA128" s="352">
        <v>0.002189</v>
      </c>
      <c r="AB128" s="256"/>
    </row>
    <row r="129" spans="1:28" ht="11.25">
      <c r="A129" s="255" t="s">
        <v>461</v>
      </c>
      <c r="B129" s="770"/>
      <c r="C129" s="347">
        <v>9186.558069</v>
      </c>
      <c r="D129" s="348">
        <v>8858.120678</v>
      </c>
      <c r="E129" s="349">
        <v>342.485134</v>
      </c>
      <c r="F129" s="349">
        <v>0</v>
      </c>
      <c r="G129" s="349">
        <v>4089.636622</v>
      </c>
      <c r="H129" s="350">
        <v>4731.861302</v>
      </c>
      <c r="I129" s="351">
        <v>4773.146569</v>
      </c>
      <c r="J129" s="352">
        <v>6504.739999</v>
      </c>
      <c r="K129" s="351">
        <v>9.365895</v>
      </c>
      <c r="L129" s="353">
        <v>21.477697</v>
      </c>
      <c r="M129" s="351">
        <v>598.363831</v>
      </c>
      <c r="N129" s="352">
        <v>0.751163</v>
      </c>
      <c r="O129" s="256"/>
      <c r="P129" s="347">
        <v>13799.640345</v>
      </c>
      <c r="Q129" s="348">
        <v>12263.239062</v>
      </c>
      <c r="R129" s="349">
        <v>1788.945269</v>
      </c>
      <c r="S129" s="349">
        <v>0</v>
      </c>
      <c r="T129" s="349">
        <v>7428.92675</v>
      </c>
      <c r="U129" s="350">
        <v>4563.420333</v>
      </c>
      <c r="V129" s="351">
        <v>7629.6885</v>
      </c>
      <c r="W129" s="352">
        <v>6455.033111</v>
      </c>
      <c r="X129" s="351">
        <v>10.303818</v>
      </c>
      <c r="Y129" s="353">
        <v>21.240244</v>
      </c>
      <c r="Z129" s="351">
        <v>608.113822</v>
      </c>
      <c r="AA129" s="352">
        <v>0.829479</v>
      </c>
      <c r="AB129" s="256"/>
    </row>
    <row r="130" spans="1:28" ht="11.25">
      <c r="A130" s="258" t="s">
        <v>462</v>
      </c>
      <c r="B130" s="770"/>
      <c r="C130" s="354">
        <v>13453.569214</v>
      </c>
      <c r="D130" s="355">
        <v>13152.580364</v>
      </c>
      <c r="E130" s="356">
        <v>591.067632</v>
      </c>
      <c r="F130" s="356">
        <v>0</v>
      </c>
      <c r="G130" s="356">
        <v>707.629911</v>
      </c>
      <c r="H130" s="357">
        <v>12043.195664</v>
      </c>
      <c r="I130" s="358">
        <v>2474.771363</v>
      </c>
      <c r="J130" s="359">
        <v>8802.115855</v>
      </c>
      <c r="K130" s="358">
        <v>2.095917</v>
      </c>
      <c r="L130" s="360">
        <v>64.118777</v>
      </c>
      <c r="M130" s="358">
        <v>982.998015</v>
      </c>
      <c r="N130" s="359">
        <v>0.149455</v>
      </c>
      <c r="O130" s="259"/>
      <c r="P130" s="354">
        <v>16299.551592</v>
      </c>
      <c r="Q130" s="355">
        <v>15170.649054</v>
      </c>
      <c r="R130" s="356">
        <v>1006.260893</v>
      </c>
      <c r="S130" s="356">
        <v>0</v>
      </c>
      <c r="T130" s="356">
        <v>2644.942884</v>
      </c>
      <c r="U130" s="357">
        <v>12525.70617</v>
      </c>
      <c r="V130" s="358">
        <v>573.658805</v>
      </c>
      <c r="W130" s="359">
        <v>8511.210074</v>
      </c>
      <c r="X130" s="358">
        <v>81.705897</v>
      </c>
      <c r="Y130" s="360">
        <v>1132.662078</v>
      </c>
      <c r="Z130" s="358">
        <v>298.234567</v>
      </c>
      <c r="AA130" s="359">
        <v>0.062402</v>
      </c>
      <c r="AB130" s="259"/>
    </row>
    <row r="131" spans="1:28" ht="12" thickBot="1">
      <c r="A131" s="260" t="s">
        <v>278</v>
      </c>
      <c r="B131" s="771"/>
      <c r="C131" s="261">
        <f aca="true" t="shared" si="28" ref="C131:N131">+C124+C125+C126+C127+C128+C129+C130</f>
        <v>47261.963613</v>
      </c>
      <c r="D131" s="262">
        <f>+D124+D125+D126+D127+D128+D129+D130</f>
        <v>45789.493249</v>
      </c>
      <c r="E131" s="263">
        <f>+E124+E125+E126+E127+E128+E129+E130</f>
        <v>4644.009895</v>
      </c>
      <c r="F131" s="263">
        <f>+F124+F125+F126+F127+F128+F129+F130</f>
        <v>0</v>
      </c>
      <c r="G131" s="263">
        <f>+G124+G125+G126+G127+G128+G129+G130</f>
        <v>20348.129523</v>
      </c>
      <c r="H131" s="264">
        <f>+H124+H125+H126+H127+H128+H129+H130</f>
        <v>22350.935966</v>
      </c>
      <c r="I131" s="265">
        <f t="shared" si="28"/>
        <v>7295.657143</v>
      </c>
      <c r="J131" s="263">
        <f t="shared" si="28"/>
        <v>15600.143027</v>
      </c>
      <c r="K131" s="265">
        <f t="shared" si="28"/>
        <v>11.480301</v>
      </c>
      <c r="L131" s="264">
        <f t="shared" si="28"/>
        <v>86.178606</v>
      </c>
      <c r="M131" s="265">
        <f t="shared" si="28"/>
        <v>8861.792398</v>
      </c>
      <c r="N131" s="263">
        <f t="shared" si="28"/>
        <v>1.6344120000000002</v>
      </c>
      <c r="O131" s="339">
        <v>17605.898291</v>
      </c>
      <c r="P131" s="261">
        <f aca="true" t="shared" si="29" ref="P131:AA131">+P124+P125+P126+P127+P128+P129+P130</f>
        <v>55847.683112</v>
      </c>
      <c r="Q131" s="262">
        <f t="shared" si="29"/>
        <v>51089.200193000004</v>
      </c>
      <c r="R131" s="263">
        <f t="shared" si="29"/>
        <v>10657.420161</v>
      </c>
      <c r="S131" s="263">
        <f t="shared" si="29"/>
        <v>0</v>
      </c>
      <c r="T131" s="263">
        <f t="shared" si="29"/>
        <v>22629.203627</v>
      </c>
      <c r="U131" s="264">
        <f t="shared" si="29"/>
        <v>22382.621175</v>
      </c>
      <c r="V131" s="265">
        <f t="shared" si="29"/>
        <v>8254.420726</v>
      </c>
      <c r="W131" s="263">
        <f t="shared" si="29"/>
        <v>15280.072189999999</v>
      </c>
      <c r="X131" s="265">
        <f t="shared" si="29"/>
        <v>92.024428</v>
      </c>
      <c r="Y131" s="264">
        <f t="shared" si="29"/>
        <v>1155.0026400000002</v>
      </c>
      <c r="Z131" s="265">
        <f t="shared" si="29"/>
        <v>5425.8563730000005</v>
      </c>
      <c r="AA131" s="263">
        <f t="shared" si="29"/>
        <v>1.444808</v>
      </c>
      <c r="AB131" s="339">
        <v>17315.739926</v>
      </c>
    </row>
    <row r="132" spans="1:28" ht="11.25">
      <c r="A132" s="253" t="s">
        <v>455</v>
      </c>
      <c r="B132" s="769" t="s">
        <v>477</v>
      </c>
      <c r="C132" s="340">
        <v>0</v>
      </c>
      <c r="D132" s="341">
        <v>0</v>
      </c>
      <c r="E132" s="342">
        <v>0</v>
      </c>
      <c r="F132" s="342">
        <v>0</v>
      </c>
      <c r="G132" s="342">
        <v>0</v>
      </c>
      <c r="H132" s="343">
        <v>0</v>
      </c>
      <c r="I132" s="344">
        <v>0</v>
      </c>
      <c r="J132" s="345">
        <v>0</v>
      </c>
      <c r="K132" s="344">
        <v>0</v>
      </c>
      <c r="L132" s="346">
        <v>0</v>
      </c>
      <c r="M132" s="344">
        <v>0</v>
      </c>
      <c r="N132" s="345">
        <v>0</v>
      </c>
      <c r="O132" s="254"/>
      <c r="P132" s="340">
        <v>0</v>
      </c>
      <c r="Q132" s="341">
        <v>0</v>
      </c>
      <c r="R132" s="342">
        <v>0</v>
      </c>
      <c r="S132" s="342">
        <v>0</v>
      </c>
      <c r="T132" s="342">
        <v>0</v>
      </c>
      <c r="U132" s="343">
        <v>0</v>
      </c>
      <c r="V132" s="344">
        <v>0</v>
      </c>
      <c r="W132" s="345">
        <v>0</v>
      </c>
      <c r="X132" s="344">
        <v>0</v>
      </c>
      <c r="Y132" s="346">
        <v>0</v>
      </c>
      <c r="Z132" s="344">
        <v>0</v>
      </c>
      <c r="AA132" s="345">
        <v>0</v>
      </c>
      <c r="AB132" s="254"/>
    </row>
    <row r="133" spans="1:28" ht="11.25">
      <c r="A133" s="255" t="s">
        <v>457</v>
      </c>
      <c r="B133" s="770"/>
      <c r="C133" s="347">
        <v>0</v>
      </c>
      <c r="D133" s="348">
        <v>0</v>
      </c>
      <c r="E133" s="349">
        <v>0</v>
      </c>
      <c r="F133" s="349">
        <v>0</v>
      </c>
      <c r="G133" s="349">
        <v>0</v>
      </c>
      <c r="H133" s="350">
        <v>0</v>
      </c>
      <c r="I133" s="351">
        <v>0</v>
      </c>
      <c r="J133" s="352">
        <v>0</v>
      </c>
      <c r="K133" s="351">
        <v>0</v>
      </c>
      <c r="L133" s="353">
        <v>0</v>
      </c>
      <c r="M133" s="351">
        <v>0</v>
      </c>
      <c r="N133" s="352">
        <v>0</v>
      </c>
      <c r="O133" s="256"/>
      <c r="P133" s="347">
        <v>0</v>
      </c>
      <c r="Q133" s="348">
        <v>0</v>
      </c>
      <c r="R133" s="349">
        <v>0</v>
      </c>
      <c r="S133" s="349">
        <v>0</v>
      </c>
      <c r="T133" s="349">
        <v>0</v>
      </c>
      <c r="U133" s="350">
        <v>0</v>
      </c>
      <c r="V133" s="351">
        <v>0</v>
      </c>
      <c r="W133" s="352">
        <v>0</v>
      </c>
      <c r="X133" s="351">
        <v>0</v>
      </c>
      <c r="Y133" s="353">
        <v>0</v>
      </c>
      <c r="Z133" s="351">
        <v>0</v>
      </c>
      <c r="AA133" s="352">
        <v>0</v>
      </c>
      <c r="AB133" s="256"/>
    </row>
    <row r="134" spans="1:28" ht="11.25">
      <c r="A134" s="255" t="s">
        <v>458</v>
      </c>
      <c r="B134" s="770"/>
      <c r="C134" s="347">
        <v>0</v>
      </c>
      <c r="D134" s="348">
        <v>0</v>
      </c>
      <c r="E134" s="349">
        <v>0</v>
      </c>
      <c r="F134" s="349">
        <v>0</v>
      </c>
      <c r="G134" s="349">
        <v>0</v>
      </c>
      <c r="H134" s="350">
        <v>0</v>
      </c>
      <c r="I134" s="351">
        <v>0</v>
      </c>
      <c r="J134" s="331">
        <v>0</v>
      </c>
      <c r="K134" s="351">
        <v>0</v>
      </c>
      <c r="L134" s="331">
        <v>0</v>
      </c>
      <c r="M134" s="351">
        <v>0</v>
      </c>
      <c r="N134" s="352">
        <v>0</v>
      </c>
      <c r="O134" s="257"/>
      <c r="P134" s="347">
        <v>8.451198</v>
      </c>
      <c r="Q134" s="348">
        <v>8.450299</v>
      </c>
      <c r="R134" s="349">
        <v>0</v>
      </c>
      <c r="S134" s="349">
        <v>0</v>
      </c>
      <c r="T134" s="349">
        <v>8.450299</v>
      </c>
      <c r="U134" s="350">
        <v>0</v>
      </c>
      <c r="V134" s="351">
        <v>0</v>
      </c>
      <c r="W134" s="331">
        <v>0</v>
      </c>
      <c r="X134" s="351">
        <v>0</v>
      </c>
      <c r="Y134" s="331">
        <v>0</v>
      </c>
      <c r="Z134" s="351">
        <v>0</v>
      </c>
      <c r="AA134" s="352">
        <v>0</v>
      </c>
      <c r="AB134" s="257"/>
    </row>
    <row r="135" spans="1:28" ht="11.25">
      <c r="A135" s="255" t="s">
        <v>459</v>
      </c>
      <c r="B135" s="770"/>
      <c r="C135" s="347">
        <v>8.625129</v>
      </c>
      <c r="D135" s="348">
        <v>8.622493</v>
      </c>
      <c r="E135" s="349">
        <v>0</v>
      </c>
      <c r="F135" s="349">
        <v>0</v>
      </c>
      <c r="G135" s="349">
        <v>8.622493</v>
      </c>
      <c r="H135" s="350">
        <v>0</v>
      </c>
      <c r="I135" s="351">
        <v>0</v>
      </c>
      <c r="J135" s="352">
        <v>0</v>
      </c>
      <c r="K135" s="351">
        <v>0</v>
      </c>
      <c r="L135" s="353">
        <v>0</v>
      </c>
      <c r="M135" s="351">
        <v>0</v>
      </c>
      <c r="N135" s="352">
        <v>0</v>
      </c>
      <c r="O135" s="256"/>
      <c r="P135" s="347">
        <v>0</v>
      </c>
      <c r="Q135" s="348">
        <v>0</v>
      </c>
      <c r="R135" s="349">
        <v>0</v>
      </c>
      <c r="S135" s="349">
        <v>0</v>
      </c>
      <c r="T135" s="349">
        <v>0</v>
      </c>
      <c r="U135" s="350">
        <v>0</v>
      </c>
      <c r="V135" s="351">
        <v>0</v>
      </c>
      <c r="W135" s="352">
        <v>0</v>
      </c>
      <c r="X135" s="351">
        <v>0</v>
      </c>
      <c r="Y135" s="353">
        <v>0</v>
      </c>
      <c r="Z135" s="351">
        <v>0</v>
      </c>
      <c r="AA135" s="352">
        <v>0</v>
      </c>
      <c r="AB135" s="256"/>
    </row>
    <row r="136" spans="1:28" ht="11.25">
      <c r="A136" s="255" t="s">
        <v>460</v>
      </c>
      <c r="B136" s="770"/>
      <c r="C136" s="347">
        <v>0</v>
      </c>
      <c r="D136" s="348">
        <v>0</v>
      </c>
      <c r="E136" s="349">
        <v>0</v>
      </c>
      <c r="F136" s="349">
        <v>0</v>
      </c>
      <c r="G136" s="349">
        <v>0</v>
      </c>
      <c r="H136" s="350">
        <v>0</v>
      </c>
      <c r="I136" s="351">
        <v>0</v>
      </c>
      <c r="J136" s="352">
        <v>0</v>
      </c>
      <c r="K136" s="351">
        <v>0</v>
      </c>
      <c r="L136" s="353">
        <v>0</v>
      </c>
      <c r="M136" s="351">
        <v>0</v>
      </c>
      <c r="N136" s="352">
        <v>0</v>
      </c>
      <c r="O136" s="256"/>
      <c r="P136" s="347">
        <v>0</v>
      </c>
      <c r="Q136" s="348">
        <v>0</v>
      </c>
      <c r="R136" s="349">
        <v>0</v>
      </c>
      <c r="S136" s="349">
        <v>0</v>
      </c>
      <c r="T136" s="349">
        <v>0</v>
      </c>
      <c r="U136" s="350">
        <v>0</v>
      </c>
      <c r="V136" s="351">
        <v>0</v>
      </c>
      <c r="W136" s="352">
        <v>0</v>
      </c>
      <c r="X136" s="351">
        <v>0</v>
      </c>
      <c r="Y136" s="353">
        <v>0</v>
      </c>
      <c r="Z136" s="351">
        <v>0</v>
      </c>
      <c r="AA136" s="352">
        <v>0</v>
      </c>
      <c r="AB136" s="256"/>
    </row>
    <row r="137" spans="1:28" ht="11.25">
      <c r="A137" s="255" t="s">
        <v>461</v>
      </c>
      <c r="B137" s="770"/>
      <c r="C137" s="347">
        <v>40.433196</v>
      </c>
      <c r="D137" s="348">
        <v>40.416534</v>
      </c>
      <c r="E137" s="349">
        <v>0</v>
      </c>
      <c r="F137" s="349">
        <v>0</v>
      </c>
      <c r="G137" s="349">
        <v>0</v>
      </c>
      <c r="H137" s="350">
        <v>40.416534</v>
      </c>
      <c r="I137" s="351">
        <v>0</v>
      </c>
      <c r="J137" s="352">
        <v>0</v>
      </c>
      <c r="K137" s="351">
        <v>0</v>
      </c>
      <c r="L137" s="353">
        <v>0</v>
      </c>
      <c r="M137" s="351">
        <v>120</v>
      </c>
      <c r="N137" s="352">
        <v>0.030213</v>
      </c>
      <c r="O137" s="256"/>
      <c r="P137" s="347">
        <v>38.862893</v>
      </c>
      <c r="Q137" s="348">
        <v>38.838018</v>
      </c>
      <c r="R137" s="349">
        <v>0</v>
      </c>
      <c r="S137" s="349">
        <v>0</v>
      </c>
      <c r="T137" s="349">
        <v>0</v>
      </c>
      <c r="U137" s="350">
        <v>38.838018</v>
      </c>
      <c r="V137" s="351">
        <v>0</v>
      </c>
      <c r="W137" s="352">
        <v>0</v>
      </c>
      <c r="X137" s="351">
        <v>0</v>
      </c>
      <c r="Y137" s="353">
        <v>0</v>
      </c>
      <c r="Z137" s="351">
        <v>120</v>
      </c>
      <c r="AA137" s="352">
        <v>0.05925</v>
      </c>
      <c r="AB137" s="256"/>
    </row>
    <row r="138" spans="1:28" ht="11.25">
      <c r="A138" s="258" t="s">
        <v>462</v>
      </c>
      <c r="B138" s="770"/>
      <c r="C138" s="354">
        <v>0</v>
      </c>
      <c r="D138" s="355">
        <v>0</v>
      </c>
      <c r="E138" s="356">
        <v>0</v>
      </c>
      <c r="F138" s="356">
        <v>0</v>
      </c>
      <c r="G138" s="356">
        <v>0</v>
      </c>
      <c r="H138" s="357">
        <v>0</v>
      </c>
      <c r="I138" s="358">
        <v>0</v>
      </c>
      <c r="J138" s="359">
        <v>0</v>
      </c>
      <c r="K138" s="358">
        <v>0</v>
      </c>
      <c r="L138" s="360">
        <v>0</v>
      </c>
      <c r="M138" s="358">
        <v>0</v>
      </c>
      <c r="N138" s="359">
        <v>0</v>
      </c>
      <c r="O138" s="259"/>
      <c r="P138" s="354">
        <v>0</v>
      </c>
      <c r="Q138" s="355">
        <v>0</v>
      </c>
      <c r="R138" s="356">
        <v>0</v>
      </c>
      <c r="S138" s="356">
        <v>0</v>
      </c>
      <c r="T138" s="356">
        <v>0</v>
      </c>
      <c r="U138" s="357">
        <v>0</v>
      </c>
      <c r="V138" s="358">
        <v>0</v>
      </c>
      <c r="W138" s="359">
        <v>0</v>
      </c>
      <c r="X138" s="358">
        <v>0</v>
      </c>
      <c r="Y138" s="360">
        <v>0</v>
      </c>
      <c r="Z138" s="358">
        <v>0</v>
      </c>
      <c r="AA138" s="359">
        <v>0</v>
      </c>
      <c r="AB138" s="259"/>
    </row>
    <row r="139" spans="1:28" ht="12" thickBot="1">
      <c r="A139" s="260" t="s">
        <v>278</v>
      </c>
      <c r="B139" s="771"/>
      <c r="C139" s="261">
        <f aca="true" t="shared" si="30" ref="C139:N139">+C132+C133+C134+C135+C136+C137+C138</f>
        <v>49.058325</v>
      </c>
      <c r="D139" s="262">
        <f>+D132+D133+D134+D135+D136+D137+D138</f>
        <v>49.039027</v>
      </c>
      <c r="E139" s="263">
        <f>+E132+E133+E134+E135+E136+E137+E138</f>
        <v>0</v>
      </c>
      <c r="F139" s="263">
        <f>+F132+F133+F134+F135+F136+F137+F138</f>
        <v>0</v>
      </c>
      <c r="G139" s="263">
        <f>+G132+G133+G134+G135+G136+G137+G138</f>
        <v>8.622493</v>
      </c>
      <c r="H139" s="264">
        <f>+H132+H133+H134+H135+H136+H137+H138</f>
        <v>40.416534</v>
      </c>
      <c r="I139" s="265">
        <f t="shared" si="30"/>
        <v>0</v>
      </c>
      <c r="J139" s="263">
        <f t="shared" si="30"/>
        <v>0</v>
      </c>
      <c r="K139" s="265">
        <f t="shared" si="30"/>
        <v>0</v>
      </c>
      <c r="L139" s="264">
        <f t="shared" si="30"/>
        <v>0</v>
      </c>
      <c r="M139" s="265">
        <f t="shared" si="30"/>
        <v>120</v>
      </c>
      <c r="N139" s="263">
        <f t="shared" si="30"/>
        <v>0.030213</v>
      </c>
      <c r="O139" s="339">
        <v>32.077264</v>
      </c>
      <c r="P139" s="261">
        <f aca="true" t="shared" si="31" ref="P139:AA139">+P132+P133+P134+P135+P136+P137+P138</f>
        <v>47.314091</v>
      </c>
      <c r="Q139" s="262">
        <f t="shared" si="31"/>
        <v>47.288317</v>
      </c>
      <c r="R139" s="263">
        <f t="shared" si="31"/>
        <v>0</v>
      </c>
      <c r="S139" s="263">
        <f t="shared" si="31"/>
        <v>0</v>
      </c>
      <c r="T139" s="263">
        <f t="shared" si="31"/>
        <v>8.450299</v>
      </c>
      <c r="U139" s="264">
        <f t="shared" si="31"/>
        <v>38.838018</v>
      </c>
      <c r="V139" s="265">
        <f t="shared" si="31"/>
        <v>0</v>
      </c>
      <c r="W139" s="263">
        <f t="shared" si="31"/>
        <v>0</v>
      </c>
      <c r="X139" s="265">
        <f t="shared" si="31"/>
        <v>0</v>
      </c>
      <c r="Y139" s="264">
        <f t="shared" si="31"/>
        <v>0</v>
      </c>
      <c r="Z139" s="265">
        <f t="shared" si="31"/>
        <v>120</v>
      </c>
      <c r="AA139" s="263">
        <f t="shared" si="31"/>
        <v>0.05925</v>
      </c>
      <c r="AB139" s="339">
        <v>31.755754</v>
      </c>
    </row>
    <row r="140" spans="1:28" ht="11.25">
      <c r="A140" s="253" t="s">
        <v>455</v>
      </c>
      <c r="B140" s="769" t="s">
        <v>478</v>
      </c>
      <c r="C140" s="340">
        <v>0</v>
      </c>
      <c r="D140" s="341">
        <v>0</v>
      </c>
      <c r="E140" s="342">
        <v>0</v>
      </c>
      <c r="F140" s="342">
        <v>0</v>
      </c>
      <c r="G140" s="342">
        <v>0</v>
      </c>
      <c r="H140" s="343">
        <v>0</v>
      </c>
      <c r="I140" s="344">
        <v>0</v>
      </c>
      <c r="J140" s="345">
        <v>0</v>
      </c>
      <c r="K140" s="344">
        <v>0</v>
      </c>
      <c r="L140" s="346">
        <v>0</v>
      </c>
      <c r="M140" s="344">
        <v>0</v>
      </c>
      <c r="N140" s="345">
        <v>0</v>
      </c>
      <c r="O140" s="254"/>
      <c r="P140" s="340">
        <v>0</v>
      </c>
      <c r="Q140" s="341">
        <v>0</v>
      </c>
      <c r="R140" s="342">
        <v>0</v>
      </c>
      <c r="S140" s="342">
        <v>0</v>
      </c>
      <c r="T140" s="342">
        <v>0</v>
      </c>
      <c r="U140" s="343">
        <v>0</v>
      </c>
      <c r="V140" s="344">
        <v>0</v>
      </c>
      <c r="W140" s="345">
        <v>0</v>
      </c>
      <c r="X140" s="344">
        <v>0</v>
      </c>
      <c r="Y140" s="346">
        <v>0</v>
      </c>
      <c r="Z140" s="344">
        <v>0</v>
      </c>
      <c r="AA140" s="345">
        <v>0</v>
      </c>
      <c r="AB140" s="254"/>
    </row>
    <row r="141" spans="1:28" ht="11.25">
      <c r="A141" s="255" t="s">
        <v>457</v>
      </c>
      <c r="B141" s="770"/>
      <c r="C141" s="347">
        <v>0</v>
      </c>
      <c r="D141" s="348">
        <v>0</v>
      </c>
      <c r="E141" s="349">
        <v>0</v>
      </c>
      <c r="F141" s="349">
        <v>0</v>
      </c>
      <c r="G141" s="349">
        <v>0</v>
      </c>
      <c r="H141" s="350">
        <v>0</v>
      </c>
      <c r="I141" s="351">
        <v>0</v>
      </c>
      <c r="J141" s="352">
        <v>0</v>
      </c>
      <c r="K141" s="351">
        <v>0</v>
      </c>
      <c r="L141" s="353">
        <v>0</v>
      </c>
      <c r="M141" s="351">
        <v>0</v>
      </c>
      <c r="N141" s="352">
        <v>0</v>
      </c>
      <c r="O141" s="256"/>
      <c r="P141" s="347">
        <v>0</v>
      </c>
      <c r="Q141" s="348">
        <v>0</v>
      </c>
      <c r="R141" s="349">
        <v>0</v>
      </c>
      <c r="S141" s="349">
        <v>0</v>
      </c>
      <c r="T141" s="349">
        <v>0</v>
      </c>
      <c r="U141" s="350">
        <v>0</v>
      </c>
      <c r="V141" s="351">
        <v>0</v>
      </c>
      <c r="W141" s="352">
        <v>0</v>
      </c>
      <c r="X141" s="351">
        <v>0</v>
      </c>
      <c r="Y141" s="353">
        <v>0</v>
      </c>
      <c r="Z141" s="351">
        <v>0</v>
      </c>
      <c r="AA141" s="352">
        <v>0</v>
      </c>
      <c r="AB141" s="256"/>
    </row>
    <row r="142" spans="1:28" ht="11.25">
      <c r="A142" s="255" t="s">
        <v>458</v>
      </c>
      <c r="B142" s="770"/>
      <c r="C142" s="347">
        <v>0</v>
      </c>
      <c r="D142" s="348">
        <v>0</v>
      </c>
      <c r="E142" s="349">
        <v>0</v>
      </c>
      <c r="F142" s="349">
        <v>0</v>
      </c>
      <c r="G142" s="349">
        <v>0</v>
      </c>
      <c r="H142" s="350">
        <v>0</v>
      </c>
      <c r="I142" s="351">
        <v>0</v>
      </c>
      <c r="J142" s="331">
        <v>0</v>
      </c>
      <c r="K142" s="351">
        <v>0</v>
      </c>
      <c r="L142" s="331">
        <v>0</v>
      </c>
      <c r="M142" s="351">
        <v>0</v>
      </c>
      <c r="N142" s="352">
        <v>0</v>
      </c>
      <c r="O142" s="257"/>
      <c r="P142" s="347">
        <v>4.74854</v>
      </c>
      <c r="Q142" s="348">
        <v>4.748213</v>
      </c>
      <c r="R142" s="349">
        <v>0</v>
      </c>
      <c r="S142" s="349">
        <v>0</v>
      </c>
      <c r="T142" s="349">
        <v>4.748213</v>
      </c>
      <c r="U142" s="350">
        <v>0</v>
      </c>
      <c r="V142" s="351">
        <v>0</v>
      </c>
      <c r="W142" s="331">
        <v>0</v>
      </c>
      <c r="X142" s="351">
        <v>0</v>
      </c>
      <c r="Y142" s="331">
        <v>0</v>
      </c>
      <c r="Z142" s="351">
        <v>0</v>
      </c>
      <c r="AA142" s="352">
        <v>0</v>
      </c>
      <c r="AB142" s="257"/>
    </row>
    <row r="143" spans="1:28" ht="11.25">
      <c r="A143" s="255" t="s">
        <v>459</v>
      </c>
      <c r="B143" s="770"/>
      <c r="C143" s="347">
        <v>9.401424</v>
      </c>
      <c r="D143" s="348">
        <v>9.400486</v>
      </c>
      <c r="E143" s="349">
        <v>4.700243</v>
      </c>
      <c r="F143" s="349">
        <v>0</v>
      </c>
      <c r="G143" s="349">
        <v>4.700243</v>
      </c>
      <c r="H143" s="350">
        <v>0</v>
      </c>
      <c r="I143" s="351">
        <v>0</v>
      </c>
      <c r="J143" s="352">
        <v>0</v>
      </c>
      <c r="K143" s="351">
        <v>0</v>
      </c>
      <c r="L143" s="353">
        <v>0</v>
      </c>
      <c r="M143" s="351">
        <v>0</v>
      </c>
      <c r="N143" s="352">
        <v>0</v>
      </c>
      <c r="O143" s="256"/>
      <c r="P143" s="347">
        <v>0</v>
      </c>
      <c r="Q143" s="348">
        <v>0</v>
      </c>
      <c r="R143" s="349">
        <v>0</v>
      </c>
      <c r="S143" s="349">
        <v>0</v>
      </c>
      <c r="T143" s="349">
        <v>0</v>
      </c>
      <c r="U143" s="350">
        <v>0</v>
      </c>
      <c r="V143" s="351">
        <v>0</v>
      </c>
      <c r="W143" s="352">
        <v>0</v>
      </c>
      <c r="X143" s="351">
        <v>0</v>
      </c>
      <c r="Y143" s="353">
        <v>0</v>
      </c>
      <c r="Z143" s="351">
        <v>0</v>
      </c>
      <c r="AA143" s="352">
        <v>0</v>
      </c>
      <c r="AB143" s="256"/>
    </row>
    <row r="144" spans="1:28" ht="11.25">
      <c r="A144" s="255" t="s">
        <v>460</v>
      </c>
      <c r="B144" s="770"/>
      <c r="C144" s="347">
        <v>0</v>
      </c>
      <c r="D144" s="348">
        <v>0</v>
      </c>
      <c r="E144" s="349">
        <v>0</v>
      </c>
      <c r="F144" s="349">
        <v>0</v>
      </c>
      <c r="G144" s="349">
        <v>0</v>
      </c>
      <c r="H144" s="350">
        <v>0</v>
      </c>
      <c r="I144" s="351">
        <v>0</v>
      </c>
      <c r="J144" s="352">
        <v>0</v>
      </c>
      <c r="K144" s="351">
        <v>0</v>
      </c>
      <c r="L144" s="353">
        <v>0</v>
      </c>
      <c r="M144" s="351">
        <v>0</v>
      </c>
      <c r="N144" s="352">
        <v>0</v>
      </c>
      <c r="O144" s="256"/>
      <c r="P144" s="347">
        <v>0</v>
      </c>
      <c r="Q144" s="348">
        <v>0</v>
      </c>
      <c r="R144" s="349">
        <v>0</v>
      </c>
      <c r="S144" s="349">
        <v>0</v>
      </c>
      <c r="T144" s="349">
        <v>0</v>
      </c>
      <c r="U144" s="350">
        <v>0</v>
      </c>
      <c r="V144" s="351">
        <v>0</v>
      </c>
      <c r="W144" s="352">
        <v>0</v>
      </c>
      <c r="X144" s="351">
        <v>0</v>
      </c>
      <c r="Y144" s="353">
        <v>0</v>
      </c>
      <c r="Z144" s="351">
        <v>0</v>
      </c>
      <c r="AA144" s="352">
        <v>0</v>
      </c>
      <c r="AB144" s="256"/>
    </row>
    <row r="145" spans="1:28" ht="11.25">
      <c r="A145" s="255" t="s">
        <v>461</v>
      </c>
      <c r="B145" s="770"/>
      <c r="C145" s="347">
        <v>0</v>
      </c>
      <c r="D145" s="348">
        <v>0</v>
      </c>
      <c r="E145" s="349">
        <v>0</v>
      </c>
      <c r="F145" s="349">
        <v>0</v>
      </c>
      <c r="G145" s="349">
        <v>0</v>
      </c>
      <c r="H145" s="350">
        <v>0</v>
      </c>
      <c r="I145" s="351">
        <v>0</v>
      </c>
      <c r="J145" s="352">
        <v>0</v>
      </c>
      <c r="K145" s="351">
        <v>0</v>
      </c>
      <c r="L145" s="353">
        <v>0</v>
      </c>
      <c r="M145" s="351">
        <v>0</v>
      </c>
      <c r="N145" s="352">
        <v>0</v>
      </c>
      <c r="O145" s="256"/>
      <c r="P145" s="347">
        <v>0</v>
      </c>
      <c r="Q145" s="348">
        <v>0</v>
      </c>
      <c r="R145" s="349">
        <v>0</v>
      </c>
      <c r="S145" s="349">
        <v>0</v>
      </c>
      <c r="T145" s="349">
        <v>0</v>
      </c>
      <c r="U145" s="350">
        <v>0</v>
      </c>
      <c r="V145" s="351">
        <v>0</v>
      </c>
      <c r="W145" s="352">
        <v>0</v>
      </c>
      <c r="X145" s="351">
        <v>0</v>
      </c>
      <c r="Y145" s="353">
        <v>0</v>
      </c>
      <c r="Z145" s="351">
        <v>0</v>
      </c>
      <c r="AA145" s="352">
        <v>0</v>
      </c>
      <c r="AB145" s="256"/>
    </row>
    <row r="146" spans="1:28" ht="11.25">
      <c r="A146" s="258" t="s">
        <v>462</v>
      </c>
      <c r="B146" s="770"/>
      <c r="C146" s="354">
        <v>0</v>
      </c>
      <c r="D146" s="355">
        <v>0</v>
      </c>
      <c r="E146" s="356">
        <v>0</v>
      </c>
      <c r="F146" s="356">
        <v>0</v>
      </c>
      <c r="G146" s="356">
        <v>0</v>
      </c>
      <c r="H146" s="357">
        <v>0</v>
      </c>
      <c r="I146" s="358">
        <v>0</v>
      </c>
      <c r="J146" s="359">
        <v>0</v>
      </c>
      <c r="K146" s="358">
        <v>0</v>
      </c>
      <c r="L146" s="360">
        <v>0</v>
      </c>
      <c r="M146" s="358">
        <v>0</v>
      </c>
      <c r="N146" s="359">
        <v>0</v>
      </c>
      <c r="O146" s="259"/>
      <c r="P146" s="354">
        <v>25.690223</v>
      </c>
      <c r="Q146" s="355">
        <v>25.689545</v>
      </c>
      <c r="R146" s="356">
        <v>0</v>
      </c>
      <c r="S146" s="356">
        <v>0</v>
      </c>
      <c r="T146" s="356">
        <v>25.689545</v>
      </c>
      <c r="U146" s="357">
        <v>0</v>
      </c>
      <c r="V146" s="358">
        <v>0</v>
      </c>
      <c r="W146" s="359">
        <v>0</v>
      </c>
      <c r="X146" s="358">
        <v>0</v>
      </c>
      <c r="Y146" s="360">
        <v>0</v>
      </c>
      <c r="Z146" s="358">
        <v>0</v>
      </c>
      <c r="AA146" s="359">
        <v>0</v>
      </c>
      <c r="AB146" s="259"/>
    </row>
    <row r="147" spans="1:28" ht="12" thickBot="1">
      <c r="A147" s="260" t="s">
        <v>278</v>
      </c>
      <c r="B147" s="771"/>
      <c r="C147" s="261">
        <f aca="true" t="shared" si="32" ref="C147:N147">+C140+C141+C142+C143+C144+C145+C146</f>
        <v>9.401424</v>
      </c>
      <c r="D147" s="262">
        <f>+D140+D141+D142+D143+D144+D145+D146</f>
        <v>9.400486</v>
      </c>
      <c r="E147" s="263">
        <f>+E140+E141+E142+E143+E144+E145+E146</f>
        <v>4.700243</v>
      </c>
      <c r="F147" s="263">
        <f>+F140+F141+F142+F143+F144+F145+F146</f>
        <v>0</v>
      </c>
      <c r="G147" s="263">
        <f>+G140+G141+G142+G143+G144+G145+G146</f>
        <v>4.700243</v>
      </c>
      <c r="H147" s="264">
        <f>+H140+H141+H142+H143+H144+H145+H146</f>
        <v>0</v>
      </c>
      <c r="I147" s="265">
        <f t="shared" si="32"/>
        <v>0</v>
      </c>
      <c r="J147" s="263">
        <f t="shared" si="32"/>
        <v>0</v>
      </c>
      <c r="K147" s="265">
        <f t="shared" si="32"/>
        <v>0</v>
      </c>
      <c r="L147" s="264">
        <f t="shared" si="32"/>
        <v>0</v>
      </c>
      <c r="M147" s="265">
        <f t="shared" si="32"/>
        <v>0</v>
      </c>
      <c r="N147" s="263">
        <f t="shared" si="32"/>
        <v>0</v>
      </c>
      <c r="O147" s="339">
        <v>0.940049</v>
      </c>
      <c r="P147" s="261">
        <f aca="true" t="shared" si="33" ref="P147:AA147">+P140+P141+P142+P143+P144+P145+P146</f>
        <v>30.438763</v>
      </c>
      <c r="Q147" s="262">
        <f t="shared" si="33"/>
        <v>30.437758</v>
      </c>
      <c r="R147" s="263">
        <f t="shared" si="33"/>
        <v>0</v>
      </c>
      <c r="S147" s="263">
        <f t="shared" si="33"/>
        <v>0</v>
      </c>
      <c r="T147" s="263">
        <f t="shared" si="33"/>
        <v>30.437758</v>
      </c>
      <c r="U147" s="264">
        <f t="shared" si="33"/>
        <v>0</v>
      </c>
      <c r="V147" s="265">
        <f t="shared" si="33"/>
        <v>0</v>
      </c>
      <c r="W147" s="263">
        <f t="shared" si="33"/>
        <v>0</v>
      </c>
      <c r="X147" s="265">
        <f t="shared" si="33"/>
        <v>0</v>
      </c>
      <c r="Y147" s="264">
        <f t="shared" si="33"/>
        <v>0</v>
      </c>
      <c r="Z147" s="265">
        <f t="shared" si="33"/>
        <v>0</v>
      </c>
      <c r="AA147" s="263">
        <f t="shared" si="33"/>
        <v>0</v>
      </c>
      <c r="AB147" s="339">
        <v>0.949643</v>
      </c>
    </row>
    <row r="148" spans="1:28" ht="11.25">
      <c r="A148" s="253" t="s">
        <v>455</v>
      </c>
      <c r="B148" s="769" t="s">
        <v>479</v>
      </c>
      <c r="C148" s="340">
        <v>16.041386</v>
      </c>
      <c r="D148" s="341">
        <v>16.041386</v>
      </c>
      <c r="E148" s="342">
        <v>0</v>
      </c>
      <c r="F148" s="342">
        <v>0</v>
      </c>
      <c r="G148" s="342">
        <v>16.041386</v>
      </c>
      <c r="H148" s="343">
        <v>0</v>
      </c>
      <c r="I148" s="344">
        <v>0</v>
      </c>
      <c r="J148" s="345">
        <v>0</v>
      </c>
      <c r="K148" s="344">
        <v>0</v>
      </c>
      <c r="L148" s="346">
        <v>0</v>
      </c>
      <c r="M148" s="344">
        <v>0</v>
      </c>
      <c r="N148" s="345">
        <v>0</v>
      </c>
      <c r="O148" s="254"/>
      <c r="P148" s="340">
        <v>24.161347</v>
      </c>
      <c r="Q148" s="341">
        <v>24.161347</v>
      </c>
      <c r="R148" s="342">
        <v>8.757</v>
      </c>
      <c r="S148" s="342">
        <v>0</v>
      </c>
      <c r="T148" s="342">
        <v>15.404347</v>
      </c>
      <c r="U148" s="343">
        <v>0</v>
      </c>
      <c r="V148" s="344">
        <v>0</v>
      </c>
      <c r="W148" s="345">
        <v>0</v>
      </c>
      <c r="X148" s="344">
        <v>0</v>
      </c>
      <c r="Y148" s="346">
        <v>0</v>
      </c>
      <c r="Z148" s="344">
        <v>0</v>
      </c>
      <c r="AA148" s="345">
        <v>0</v>
      </c>
      <c r="AB148" s="254"/>
    </row>
    <row r="149" spans="1:28" ht="11.25">
      <c r="A149" s="255" t="s">
        <v>457</v>
      </c>
      <c r="B149" s="770"/>
      <c r="C149" s="347">
        <v>0</v>
      </c>
      <c r="D149" s="348">
        <v>0</v>
      </c>
      <c r="E149" s="349">
        <v>0</v>
      </c>
      <c r="F149" s="349">
        <v>0</v>
      </c>
      <c r="G149" s="349">
        <v>0</v>
      </c>
      <c r="H149" s="350">
        <v>0</v>
      </c>
      <c r="I149" s="351">
        <v>0</v>
      </c>
      <c r="J149" s="352">
        <v>0</v>
      </c>
      <c r="K149" s="351">
        <v>0</v>
      </c>
      <c r="L149" s="353">
        <v>0</v>
      </c>
      <c r="M149" s="351">
        <v>0</v>
      </c>
      <c r="N149" s="352">
        <v>0</v>
      </c>
      <c r="O149" s="256"/>
      <c r="P149" s="347">
        <v>0</v>
      </c>
      <c r="Q149" s="348">
        <v>0</v>
      </c>
      <c r="R149" s="349">
        <v>0</v>
      </c>
      <c r="S149" s="349">
        <v>0</v>
      </c>
      <c r="T149" s="349">
        <v>0</v>
      </c>
      <c r="U149" s="350">
        <v>0</v>
      </c>
      <c r="V149" s="351">
        <v>0</v>
      </c>
      <c r="W149" s="352">
        <v>0</v>
      </c>
      <c r="X149" s="351">
        <v>0</v>
      </c>
      <c r="Y149" s="353">
        <v>0</v>
      </c>
      <c r="Z149" s="351">
        <v>0</v>
      </c>
      <c r="AA149" s="352">
        <v>0</v>
      </c>
      <c r="AB149" s="256"/>
    </row>
    <row r="150" spans="1:28" ht="11.25">
      <c r="A150" s="255" t="s">
        <v>458</v>
      </c>
      <c r="B150" s="770"/>
      <c r="C150" s="347">
        <v>0</v>
      </c>
      <c r="D150" s="348">
        <v>0</v>
      </c>
      <c r="E150" s="349">
        <v>0</v>
      </c>
      <c r="F150" s="349">
        <v>0</v>
      </c>
      <c r="G150" s="349">
        <v>0</v>
      </c>
      <c r="H150" s="350">
        <v>0</v>
      </c>
      <c r="I150" s="351">
        <v>0</v>
      </c>
      <c r="J150" s="331">
        <v>0</v>
      </c>
      <c r="K150" s="351">
        <v>0</v>
      </c>
      <c r="L150" s="331">
        <v>0</v>
      </c>
      <c r="M150" s="351">
        <v>0</v>
      </c>
      <c r="N150" s="352">
        <v>0</v>
      </c>
      <c r="O150" s="257"/>
      <c r="P150" s="347">
        <v>0</v>
      </c>
      <c r="Q150" s="348">
        <v>0</v>
      </c>
      <c r="R150" s="349">
        <v>0</v>
      </c>
      <c r="S150" s="349">
        <v>0</v>
      </c>
      <c r="T150" s="349">
        <v>0</v>
      </c>
      <c r="U150" s="350">
        <v>0</v>
      </c>
      <c r="V150" s="351">
        <v>0</v>
      </c>
      <c r="W150" s="331">
        <v>0</v>
      </c>
      <c r="X150" s="351">
        <v>0</v>
      </c>
      <c r="Y150" s="331">
        <v>0</v>
      </c>
      <c r="Z150" s="351">
        <v>0</v>
      </c>
      <c r="AA150" s="352">
        <v>0</v>
      </c>
      <c r="AB150" s="257"/>
    </row>
    <row r="151" spans="1:28" ht="11.25">
      <c r="A151" s="255" t="s">
        <v>459</v>
      </c>
      <c r="B151" s="770"/>
      <c r="C151" s="347">
        <v>0</v>
      </c>
      <c r="D151" s="348">
        <v>0</v>
      </c>
      <c r="E151" s="349">
        <v>0</v>
      </c>
      <c r="F151" s="349">
        <v>0</v>
      </c>
      <c r="G151" s="349">
        <v>0</v>
      </c>
      <c r="H151" s="350">
        <v>0</v>
      </c>
      <c r="I151" s="351">
        <v>0</v>
      </c>
      <c r="J151" s="352">
        <v>0</v>
      </c>
      <c r="K151" s="351">
        <v>0</v>
      </c>
      <c r="L151" s="353">
        <v>0</v>
      </c>
      <c r="M151" s="351">
        <v>0</v>
      </c>
      <c r="N151" s="352">
        <v>0</v>
      </c>
      <c r="O151" s="256"/>
      <c r="P151" s="347">
        <v>0</v>
      </c>
      <c r="Q151" s="348">
        <v>0</v>
      </c>
      <c r="R151" s="349">
        <v>0</v>
      </c>
      <c r="S151" s="349">
        <v>0</v>
      </c>
      <c r="T151" s="349">
        <v>0</v>
      </c>
      <c r="U151" s="350">
        <v>0</v>
      </c>
      <c r="V151" s="351">
        <v>0</v>
      </c>
      <c r="W151" s="352">
        <v>0</v>
      </c>
      <c r="X151" s="351">
        <v>0</v>
      </c>
      <c r="Y151" s="353">
        <v>0</v>
      </c>
      <c r="Z151" s="351">
        <v>0</v>
      </c>
      <c r="AA151" s="352">
        <v>0</v>
      </c>
      <c r="AB151" s="256"/>
    </row>
    <row r="152" spans="1:28" ht="11.25">
      <c r="A152" s="255" t="s">
        <v>460</v>
      </c>
      <c r="B152" s="770"/>
      <c r="C152" s="347">
        <v>6.0372</v>
      </c>
      <c r="D152" s="348">
        <v>6.0372</v>
      </c>
      <c r="E152" s="349">
        <v>6.0372</v>
      </c>
      <c r="F152" s="349">
        <v>0</v>
      </c>
      <c r="G152" s="349">
        <v>0</v>
      </c>
      <c r="H152" s="350">
        <v>0</v>
      </c>
      <c r="I152" s="351">
        <v>0</v>
      </c>
      <c r="J152" s="352">
        <v>0</v>
      </c>
      <c r="K152" s="351">
        <v>0</v>
      </c>
      <c r="L152" s="353">
        <v>0</v>
      </c>
      <c r="M152" s="351">
        <v>0</v>
      </c>
      <c r="N152" s="352">
        <v>0</v>
      </c>
      <c r="O152" s="256"/>
      <c r="P152" s="347">
        <v>0</v>
      </c>
      <c r="Q152" s="348">
        <v>0</v>
      </c>
      <c r="R152" s="349">
        <v>0</v>
      </c>
      <c r="S152" s="349">
        <v>0</v>
      </c>
      <c r="T152" s="349">
        <v>0</v>
      </c>
      <c r="U152" s="350">
        <v>0</v>
      </c>
      <c r="V152" s="351">
        <v>0</v>
      </c>
      <c r="W152" s="352">
        <v>0</v>
      </c>
      <c r="X152" s="351">
        <v>0</v>
      </c>
      <c r="Y152" s="353">
        <v>0</v>
      </c>
      <c r="Z152" s="351">
        <v>0</v>
      </c>
      <c r="AA152" s="352">
        <v>0</v>
      </c>
      <c r="AB152" s="256"/>
    </row>
    <row r="153" spans="1:28" ht="11.25">
      <c r="A153" s="255" t="s">
        <v>461</v>
      </c>
      <c r="B153" s="770"/>
      <c r="C153" s="347">
        <v>101.18642</v>
      </c>
      <c r="D153" s="348">
        <v>101.185344</v>
      </c>
      <c r="E153" s="349">
        <v>24.609749</v>
      </c>
      <c r="F153" s="349">
        <v>0</v>
      </c>
      <c r="G153" s="349">
        <v>76.575595</v>
      </c>
      <c r="H153" s="350">
        <v>0</v>
      </c>
      <c r="I153" s="351">
        <v>0</v>
      </c>
      <c r="J153" s="352">
        <v>0</v>
      </c>
      <c r="K153" s="351">
        <v>0</v>
      </c>
      <c r="L153" s="353">
        <v>0</v>
      </c>
      <c r="M153" s="351">
        <v>0</v>
      </c>
      <c r="N153" s="352">
        <v>0</v>
      </c>
      <c r="O153" s="256"/>
      <c r="P153" s="347">
        <v>106.533567</v>
      </c>
      <c r="Q153" s="348">
        <v>106.533328</v>
      </c>
      <c r="R153" s="349">
        <v>0</v>
      </c>
      <c r="S153" s="349">
        <v>0</v>
      </c>
      <c r="T153" s="349">
        <v>106.533328</v>
      </c>
      <c r="U153" s="350">
        <v>0</v>
      </c>
      <c r="V153" s="351">
        <v>0</v>
      </c>
      <c r="W153" s="352">
        <v>0</v>
      </c>
      <c r="X153" s="351">
        <v>0</v>
      </c>
      <c r="Y153" s="353">
        <v>0</v>
      </c>
      <c r="Z153" s="351">
        <v>0</v>
      </c>
      <c r="AA153" s="352">
        <v>0</v>
      </c>
      <c r="AB153" s="256"/>
    </row>
    <row r="154" spans="1:28" ht="11.25">
      <c r="A154" s="258" t="s">
        <v>462</v>
      </c>
      <c r="B154" s="770"/>
      <c r="C154" s="354">
        <v>5.305856</v>
      </c>
      <c r="D154" s="355">
        <v>5.305856</v>
      </c>
      <c r="E154" s="356">
        <v>5.305856</v>
      </c>
      <c r="F154" s="356">
        <v>0</v>
      </c>
      <c r="G154" s="356">
        <v>0</v>
      </c>
      <c r="H154" s="357">
        <v>0</v>
      </c>
      <c r="I154" s="358">
        <v>0</v>
      </c>
      <c r="J154" s="359">
        <v>0</v>
      </c>
      <c r="K154" s="358">
        <v>0</v>
      </c>
      <c r="L154" s="360">
        <v>0</v>
      </c>
      <c r="M154" s="358">
        <v>28</v>
      </c>
      <c r="N154" s="359">
        <v>0</v>
      </c>
      <c r="O154" s="259"/>
      <c r="P154" s="354">
        <v>6.503226</v>
      </c>
      <c r="Q154" s="355">
        <v>6.503226</v>
      </c>
      <c r="R154" s="356">
        <v>6.503226</v>
      </c>
      <c r="S154" s="356">
        <v>0</v>
      </c>
      <c r="T154" s="356">
        <v>0</v>
      </c>
      <c r="U154" s="357">
        <v>0</v>
      </c>
      <c r="V154" s="358">
        <v>0</v>
      </c>
      <c r="W154" s="359">
        <v>0</v>
      </c>
      <c r="X154" s="358">
        <v>0</v>
      </c>
      <c r="Y154" s="360">
        <v>0</v>
      </c>
      <c r="Z154" s="358">
        <v>28</v>
      </c>
      <c r="AA154" s="359">
        <v>0</v>
      </c>
      <c r="AB154" s="259"/>
    </row>
    <row r="155" spans="1:28" ht="12" thickBot="1">
      <c r="A155" s="260" t="s">
        <v>278</v>
      </c>
      <c r="B155" s="771"/>
      <c r="C155" s="261">
        <f aca="true" t="shared" si="34" ref="C155:N155">+C148+C149+C150+C151+C152+C153+C154</f>
        <v>128.570862</v>
      </c>
      <c r="D155" s="262">
        <f>+D148+D149+D150+D151+D152+D153+D154</f>
        <v>128.569786</v>
      </c>
      <c r="E155" s="263">
        <f>+E148+E149+E150+E151+E152+E153+E154</f>
        <v>35.952805</v>
      </c>
      <c r="F155" s="263">
        <f>+F148+F149+F150+F151+F152+F153+F154</f>
        <v>0</v>
      </c>
      <c r="G155" s="263">
        <f>+G148+G149+G150+G151+G152+G153+G154</f>
        <v>92.61698100000001</v>
      </c>
      <c r="H155" s="264">
        <f>+H148+H149+H150+H151+H152+H153+H154</f>
        <v>0</v>
      </c>
      <c r="I155" s="265">
        <f t="shared" si="34"/>
        <v>0</v>
      </c>
      <c r="J155" s="263">
        <f t="shared" si="34"/>
        <v>0</v>
      </c>
      <c r="K155" s="265">
        <f t="shared" si="34"/>
        <v>0</v>
      </c>
      <c r="L155" s="264">
        <f t="shared" si="34"/>
        <v>0</v>
      </c>
      <c r="M155" s="265">
        <f t="shared" si="34"/>
        <v>28</v>
      </c>
      <c r="N155" s="263">
        <f t="shared" si="34"/>
        <v>0</v>
      </c>
      <c r="O155" s="339">
        <v>186.848671</v>
      </c>
      <c r="P155" s="261">
        <f aca="true" t="shared" si="35" ref="P155:AA155">+P148+P149+P150+P151+P152+P153+P154</f>
        <v>137.19814000000002</v>
      </c>
      <c r="Q155" s="262">
        <f t="shared" si="35"/>
        <v>137.197901</v>
      </c>
      <c r="R155" s="263">
        <f t="shared" si="35"/>
        <v>15.260226</v>
      </c>
      <c r="S155" s="263">
        <f t="shared" si="35"/>
        <v>0</v>
      </c>
      <c r="T155" s="263">
        <f t="shared" si="35"/>
        <v>121.937675</v>
      </c>
      <c r="U155" s="264">
        <f t="shared" si="35"/>
        <v>0</v>
      </c>
      <c r="V155" s="265">
        <f t="shared" si="35"/>
        <v>0</v>
      </c>
      <c r="W155" s="263">
        <f t="shared" si="35"/>
        <v>0</v>
      </c>
      <c r="X155" s="265">
        <f t="shared" si="35"/>
        <v>0</v>
      </c>
      <c r="Y155" s="264">
        <f t="shared" si="35"/>
        <v>0</v>
      </c>
      <c r="Z155" s="265">
        <f t="shared" si="35"/>
        <v>28</v>
      </c>
      <c r="AA155" s="263">
        <f t="shared" si="35"/>
        <v>0</v>
      </c>
      <c r="AB155" s="339">
        <v>190.377476</v>
      </c>
    </row>
    <row r="156" spans="1:28" ht="11.25">
      <c r="A156" s="253" t="s">
        <v>455</v>
      </c>
      <c r="B156" s="769" t="s">
        <v>480</v>
      </c>
      <c r="C156" s="361">
        <v>0</v>
      </c>
      <c r="D156" s="362">
        <v>0</v>
      </c>
      <c r="E156" s="363">
        <v>0</v>
      </c>
      <c r="F156" s="363">
        <v>0</v>
      </c>
      <c r="G156" s="363">
        <v>0</v>
      </c>
      <c r="H156" s="364">
        <v>0</v>
      </c>
      <c r="I156" s="365">
        <v>0</v>
      </c>
      <c r="J156" s="366">
        <v>0</v>
      </c>
      <c r="K156" s="365">
        <v>0</v>
      </c>
      <c r="L156" s="367">
        <v>0</v>
      </c>
      <c r="M156" s="365">
        <v>0</v>
      </c>
      <c r="N156" s="366">
        <v>0</v>
      </c>
      <c r="O156" s="368"/>
      <c r="P156" s="361">
        <v>0</v>
      </c>
      <c r="Q156" s="362">
        <v>0</v>
      </c>
      <c r="R156" s="363">
        <v>0</v>
      </c>
      <c r="S156" s="363">
        <v>0</v>
      </c>
      <c r="T156" s="363">
        <v>0</v>
      </c>
      <c r="U156" s="364">
        <v>0</v>
      </c>
      <c r="V156" s="365">
        <v>0</v>
      </c>
      <c r="W156" s="366">
        <v>0</v>
      </c>
      <c r="X156" s="365">
        <v>0</v>
      </c>
      <c r="Y156" s="367">
        <v>0</v>
      </c>
      <c r="Z156" s="365">
        <v>0</v>
      </c>
      <c r="AA156" s="366">
        <v>0</v>
      </c>
      <c r="AB156" s="368"/>
    </row>
    <row r="157" spans="1:28" ht="11.25">
      <c r="A157" s="255" t="s">
        <v>457</v>
      </c>
      <c r="B157" s="770"/>
      <c r="C157" s="369">
        <v>0</v>
      </c>
      <c r="D157" s="370">
        <v>0</v>
      </c>
      <c r="E157" s="371">
        <v>0</v>
      </c>
      <c r="F157" s="371">
        <v>0</v>
      </c>
      <c r="G157" s="371">
        <v>0</v>
      </c>
      <c r="H157" s="372">
        <v>0</v>
      </c>
      <c r="I157" s="373">
        <v>0</v>
      </c>
      <c r="J157" s="374">
        <v>0</v>
      </c>
      <c r="K157" s="373">
        <v>0</v>
      </c>
      <c r="L157" s="375">
        <v>0</v>
      </c>
      <c r="M157" s="373">
        <v>0</v>
      </c>
      <c r="N157" s="374">
        <v>0</v>
      </c>
      <c r="O157" s="376"/>
      <c r="P157" s="369">
        <v>0</v>
      </c>
      <c r="Q157" s="370">
        <v>0</v>
      </c>
      <c r="R157" s="371">
        <v>0</v>
      </c>
      <c r="S157" s="371">
        <v>0</v>
      </c>
      <c r="T157" s="371">
        <v>0</v>
      </c>
      <c r="U157" s="372">
        <v>0</v>
      </c>
      <c r="V157" s="373">
        <v>0</v>
      </c>
      <c r="W157" s="374">
        <v>0</v>
      </c>
      <c r="X157" s="373">
        <v>0</v>
      </c>
      <c r="Y157" s="375">
        <v>0</v>
      </c>
      <c r="Z157" s="373">
        <v>0</v>
      </c>
      <c r="AA157" s="374">
        <v>0</v>
      </c>
      <c r="AB157" s="376"/>
    </row>
    <row r="158" spans="1:28" ht="11.25">
      <c r="A158" s="255" t="s">
        <v>458</v>
      </c>
      <c r="B158" s="770"/>
      <c r="C158" s="369">
        <v>0</v>
      </c>
      <c r="D158" s="370">
        <v>0</v>
      </c>
      <c r="E158" s="371">
        <v>0</v>
      </c>
      <c r="F158" s="371">
        <v>0</v>
      </c>
      <c r="G158" s="371">
        <v>0</v>
      </c>
      <c r="H158" s="372">
        <v>0</v>
      </c>
      <c r="I158" s="373">
        <v>0</v>
      </c>
      <c r="J158" s="377">
        <v>0</v>
      </c>
      <c r="K158" s="373">
        <v>0</v>
      </c>
      <c r="L158" s="377">
        <v>0</v>
      </c>
      <c r="M158" s="373">
        <v>0</v>
      </c>
      <c r="N158" s="374">
        <v>0</v>
      </c>
      <c r="O158" s="378"/>
      <c r="P158" s="369">
        <v>0</v>
      </c>
      <c r="Q158" s="370">
        <v>0</v>
      </c>
      <c r="R158" s="371">
        <v>0</v>
      </c>
      <c r="S158" s="371">
        <v>0</v>
      </c>
      <c r="T158" s="371">
        <v>0</v>
      </c>
      <c r="U158" s="372">
        <v>0</v>
      </c>
      <c r="V158" s="373">
        <v>0</v>
      </c>
      <c r="W158" s="377">
        <v>0</v>
      </c>
      <c r="X158" s="373">
        <v>0</v>
      </c>
      <c r="Y158" s="377">
        <v>0</v>
      </c>
      <c r="Z158" s="373">
        <v>0</v>
      </c>
      <c r="AA158" s="374">
        <v>0</v>
      </c>
      <c r="AB158" s="378"/>
    </row>
    <row r="159" spans="1:28" ht="11.25">
      <c r="A159" s="255" t="s">
        <v>459</v>
      </c>
      <c r="B159" s="770"/>
      <c r="C159" s="369">
        <v>0</v>
      </c>
      <c r="D159" s="370">
        <v>0</v>
      </c>
      <c r="E159" s="371">
        <v>0</v>
      </c>
      <c r="F159" s="371">
        <v>0</v>
      </c>
      <c r="G159" s="371">
        <v>0</v>
      </c>
      <c r="H159" s="372">
        <v>0</v>
      </c>
      <c r="I159" s="373">
        <v>0</v>
      </c>
      <c r="J159" s="374">
        <v>0</v>
      </c>
      <c r="K159" s="373">
        <v>0</v>
      </c>
      <c r="L159" s="375">
        <v>0</v>
      </c>
      <c r="M159" s="373">
        <v>0</v>
      </c>
      <c r="N159" s="374">
        <v>0</v>
      </c>
      <c r="O159" s="376"/>
      <c r="P159" s="369">
        <v>0</v>
      </c>
      <c r="Q159" s="370">
        <v>0</v>
      </c>
      <c r="R159" s="371">
        <v>0</v>
      </c>
      <c r="S159" s="371">
        <v>0</v>
      </c>
      <c r="T159" s="371">
        <v>0</v>
      </c>
      <c r="U159" s="372">
        <v>0</v>
      </c>
      <c r="V159" s="373">
        <v>0</v>
      </c>
      <c r="W159" s="374">
        <v>0</v>
      </c>
      <c r="X159" s="373">
        <v>0</v>
      </c>
      <c r="Y159" s="375">
        <v>0</v>
      </c>
      <c r="Z159" s="373">
        <v>0</v>
      </c>
      <c r="AA159" s="374">
        <v>0</v>
      </c>
      <c r="AB159" s="376"/>
    </row>
    <row r="160" spans="1:28" ht="11.25">
      <c r="A160" s="255" t="s">
        <v>460</v>
      </c>
      <c r="B160" s="770"/>
      <c r="C160" s="369">
        <v>0</v>
      </c>
      <c r="D160" s="370">
        <v>0</v>
      </c>
      <c r="E160" s="371">
        <v>0</v>
      </c>
      <c r="F160" s="371">
        <v>0</v>
      </c>
      <c r="G160" s="371">
        <v>0</v>
      </c>
      <c r="H160" s="372">
        <v>0</v>
      </c>
      <c r="I160" s="373">
        <v>0</v>
      </c>
      <c r="J160" s="374">
        <v>0</v>
      </c>
      <c r="K160" s="373">
        <v>0</v>
      </c>
      <c r="L160" s="375">
        <v>0</v>
      </c>
      <c r="M160" s="373">
        <v>0</v>
      </c>
      <c r="N160" s="374">
        <v>0</v>
      </c>
      <c r="O160" s="376"/>
      <c r="P160" s="369">
        <v>0</v>
      </c>
      <c r="Q160" s="370">
        <v>0</v>
      </c>
      <c r="R160" s="371">
        <v>0</v>
      </c>
      <c r="S160" s="371">
        <v>0</v>
      </c>
      <c r="T160" s="371">
        <v>0</v>
      </c>
      <c r="U160" s="372">
        <v>0</v>
      </c>
      <c r="V160" s="373">
        <v>0</v>
      </c>
      <c r="W160" s="374">
        <v>0</v>
      </c>
      <c r="X160" s="373">
        <v>0</v>
      </c>
      <c r="Y160" s="375">
        <v>0</v>
      </c>
      <c r="Z160" s="373">
        <v>0</v>
      </c>
      <c r="AA160" s="374">
        <v>0</v>
      </c>
      <c r="AB160" s="376"/>
    </row>
    <row r="161" spans="1:28" ht="11.25">
      <c r="A161" s="255" t="s">
        <v>461</v>
      </c>
      <c r="B161" s="770"/>
      <c r="C161" s="369">
        <v>0</v>
      </c>
      <c r="D161" s="370">
        <v>0</v>
      </c>
      <c r="E161" s="371">
        <v>0</v>
      </c>
      <c r="F161" s="371">
        <v>0</v>
      </c>
      <c r="G161" s="371">
        <v>0</v>
      </c>
      <c r="H161" s="372">
        <v>0</v>
      </c>
      <c r="I161" s="373">
        <v>0</v>
      </c>
      <c r="J161" s="374">
        <v>0</v>
      </c>
      <c r="K161" s="373">
        <v>0</v>
      </c>
      <c r="L161" s="375">
        <v>0</v>
      </c>
      <c r="M161" s="373">
        <v>0</v>
      </c>
      <c r="N161" s="374">
        <v>0</v>
      </c>
      <c r="O161" s="376"/>
      <c r="P161" s="369">
        <v>0</v>
      </c>
      <c r="Q161" s="370">
        <v>0</v>
      </c>
      <c r="R161" s="371">
        <v>0</v>
      </c>
      <c r="S161" s="371">
        <v>0</v>
      </c>
      <c r="T161" s="371">
        <v>0</v>
      </c>
      <c r="U161" s="372">
        <v>0</v>
      </c>
      <c r="V161" s="373">
        <v>0</v>
      </c>
      <c r="W161" s="374">
        <v>0</v>
      </c>
      <c r="X161" s="373">
        <v>0</v>
      </c>
      <c r="Y161" s="375">
        <v>0</v>
      </c>
      <c r="Z161" s="373">
        <v>0</v>
      </c>
      <c r="AA161" s="374">
        <v>0</v>
      </c>
      <c r="AB161" s="376"/>
    </row>
    <row r="162" spans="1:28" ht="11.25">
      <c r="A162" s="258" t="s">
        <v>462</v>
      </c>
      <c r="B162" s="770"/>
      <c r="C162" s="379">
        <v>0</v>
      </c>
      <c r="D162" s="380">
        <v>0</v>
      </c>
      <c r="E162" s="381">
        <v>0</v>
      </c>
      <c r="F162" s="381">
        <v>0</v>
      </c>
      <c r="G162" s="381">
        <v>0</v>
      </c>
      <c r="H162" s="382">
        <v>0</v>
      </c>
      <c r="I162" s="383">
        <v>0</v>
      </c>
      <c r="J162" s="384">
        <v>0</v>
      </c>
      <c r="K162" s="383">
        <v>0</v>
      </c>
      <c r="L162" s="385">
        <v>0</v>
      </c>
      <c r="M162" s="383">
        <v>0</v>
      </c>
      <c r="N162" s="384">
        <v>0</v>
      </c>
      <c r="O162" s="386"/>
      <c r="P162" s="379">
        <v>0</v>
      </c>
      <c r="Q162" s="380">
        <v>0</v>
      </c>
      <c r="R162" s="381">
        <v>0</v>
      </c>
      <c r="S162" s="381">
        <v>0</v>
      </c>
      <c r="T162" s="381">
        <v>0</v>
      </c>
      <c r="U162" s="382">
        <v>0</v>
      </c>
      <c r="V162" s="383">
        <v>0</v>
      </c>
      <c r="W162" s="384">
        <v>0</v>
      </c>
      <c r="X162" s="383">
        <v>0</v>
      </c>
      <c r="Y162" s="385">
        <v>0</v>
      </c>
      <c r="Z162" s="383">
        <v>0</v>
      </c>
      <c r="AA162" s="384">
        <v>0</v>
      </c>
      <c r="AB162" s="386"/>
    </row>
    <row r="163" spans="1:28" ht="12" thickBot="1">
      <c r="A163" s="260" t="s">
        <v>278</v>
      </c>
      <c r="B163" s="771"/>
      <c r="C163" s="387">
        <f aca="true" t="shared" si="36" ref="C163:N163">+C156+C157+C158+C159+C160+C161+C162</f>
        <v>0</v>
      </c>
      <c r="D163" s="388">
        <f>+D156+D157+D158+D159+D160+D161+D162</f>
        <v>0</v>
      </c>
      <c r="E163" s="389">
        <f>+E156+E157+E158+E159+E160+E161+E162</f>
        <v>0</v>
      </c>
      <c r="F163" s="389">
        <f>+F156+F157+F158+F159+F160+F161+F162</f>
        <v>0</v>
      </c>
      <c r="G163" s="389">
        <f>+G156+G157+G158+G159+G160+G161+G162</f>
        <v>0</v>
      </c>
      <c r="H163" s="390">
        <f>+H156+H157+H158+H159+H160+H161+H162</f>
        <v>0</v>
      </c>
      <c r="I163" s="391">
        <f t="shared" si="36"/>
        <v>0</v>
      </c>
      <c r="J163" s="389">
        <f t="shared" si="36"/>
        <v>0</v>
      </c>
      <c r="K163" s="391">
        <f t="shared" si="36"/>
        <v>0</v>
      </c>
      <c r="L163" s="390">
        <f t="shared" si="36"/>
        <v>0</v>
      </c>
      <c r="M163" s="391">
        <f t="shared" si="36"/>
        <v>0</v>
      </c>
      <c r="N163" s="389">
        <f t="shared" si="36"/>
        <v>0</v>
      </c>
      <c r="O163" s="387">
        <v>0</v>
      </c>
      <c r="P163" s="387">
        <f aca="true" t="shared" si="37" ref="P163:AA163">+P156+P157+P158+P159+P160+P161+P162</f>
        <v>0</v>
      </c>
      <c r="Q163" s="388">
        <f t="shared" si="37"/>
        <v>0</v>
      </c>
      <c r="R163" s="389">
        <f t="shared" si="37"/>
        <v>0</v>
      </c>
      <c r="S163" s="389">
        <f t="shared" si="37"/>
        <v>0</v>
      </c>
      <c r="T163" s="389">
        <f t="shared" si="37"/>
        <v>0</v>
      </c>
      <c r="U163" s="390">
        <f t="shared" si="37"/>
        <v>0</v>
      </c>
      <c r="V163" s="391">
        <f t="shared" si="37"/>
        <v>0</v>
      </c>
      <c r="W163" s="389">
        <f t="shared" si="37"/>
        <v>0</v>
      </c>
      <c r="X163" s="391">
        <f t="shared" si="37"/>
        <v>0</v>
      </c>
      <c r="Y163" s="390">
        <f t="shared" si="37"/>
        <v>0</v>
      </c>
      <c r="Z163" s="391">
        <f t="shared" si="37"/>
        <v>0</v>
      </c>
      <c r="AA163" s="389">
        <f t="shared" si="37"/>
        <v>0</v>
      </c>
      <c r="AB163" s="387">
        <v>0</v>
      </c>
    </row>
    <row r="164" spans="1:28" ht="11.25">
      <c r="A164" s="253" t="s">
        <v>455</v>
      </c>
      <c r="B164" s="769" t="s">
        <v>481</v>
      </c>
      <c r="C164" s="340">
        <v>0</v>
      </c>
      <c r="D164" s="341">
        <v>0</v>
      </c>
      <c r="E164" s="342">
        <v>0</v>
      </c>
      <c r="F164" s="342">
        <v>0</v>
      </c>
      <c r="G164" s="342">
        <v>0</v>
      </c>
      <c r="H164" s="343">
        <v>0</v>
      </c>
      <c r="I164" s="344">
        <v>0</v>
      </c>
      <c r="J164" s="345">
        <v>0</v>
      </c>
      <c r="K164" s="344">
        <v>0</v>
      </c>
      <c r="L164" s="346">
        <v>0</v>
      </c>
      <c r="M164" s="344">
        <v>0</v>
      </c>
      <c r="N164" s="345">
        <v>0</v>
      </c>
      <c r="O164" s="254"/>
      <c r="P164" s="340">
        <v>0.010553</v>
      </c>
      <c r="Q164" s="341">
        <v>0.010553</v>
      </c>
      <c r="R164" s="342">
        <v>0.010553</v>
      </c>
      <c r="S164" s="342">
        <v>0</v>
      </c>
      <c r="T164" s="342">
        <v>0</v>
      </c>
      <c r="U164" s="343">
        <v>0</v>
      </c>
      <c r="V164" s="344">
        <v>0</v>
      </c>
      <c r="W164" s="345">
        <v>0</v>
      </c>
      <c r="X164" s="344">
        <v>0</v>
      </c>
      <c r="Y164" s="346">
        <v>0</v>
      </c>
      <c r="Z164" s="344">
        <v>0</v>
      </c>
      <c r="AA164" s="345">
        <v>0</v>
      </c>
      <c r="AB164" s="254"/>
    </row>
    <row r="165" spans="1:28" ht="11.25">
      <c r="A165" s="255" t="s">
        <v>457</v>
      </c>
      <c r="B165" s="770"/>
      <c r="C165" s="347">
        <v>0.010593</v>
      </c>
      <c r="D165" s="348">
        <v>0.010593</v>
      </c>
      <c r="E165" s="349">
        <v>0.010593</v>
      </c>
      <c r="F165" s="349">
        <v>0</v>
      </c>
      <c r="G165" s="349">
        <v>0</v>
      </c>
      <c r="H165" s="350">
        <v>0</v>
      </c>
      <c r="I165" s="351">
        <v>0</v>
      </c>
      <c r="J165" s="352">
        <v>0</v>
      </c>
      <c r="K165" s="351">
        <v>0</v>
      </c>
      <c r="L165" s="353">
        <v>0</v>
      </c>
      <c r="M165" s="351">
        <v>0</v>
      </c>
      <c r="N165" s="352">
        <v>0</v>
      </c>
      <c r="O165" s="256"/>
      <c r="P165" s="347">
        <v>0</v>
      </c>
      <c r="Q165" s="348">
        <v>0</v>
      </c>
      <c r="R165" s="349">
        <v>0</v>
      </c>
      <c r="S165" s="349">
        <v>0</v>
      </c>
      <c r="T165" s="349">
        <v>0</v>
      </c>
      <c r="U165" s="350">
        <v>0</v>
      </c>
      <c r="V165" s="351">
        <v>0</v>
      </c>
      <c r="W165" s="352">
        <v>0</v>
      </c>
      <c r="X165" s="351">
        <v>0</v>
      </c>
      <c r="Y165" s="353">
        <v>0</v>
      </c>
      <c r="Z165" s="351">
        <v>0</v>
      </c>
      <c r="AA165" s="352">
        <v>0</v>
      </c>
      <c r="AB165" s="256"/>
    </row>
    <row r="166" spans="1:28" ht="11.25">
      <c r="A166" s="255" t="s">
        <v>458</v>
      </c>
      <c r="B166" s="770"/>
      <c r="C166" s="347">
        <v>0.002929</v>
      </c>
      <c r="D166" s="348">
        <v>0.002929</v>
      </c>
      <c r="E166" s="349">
        <v>0.002929</v>
      </c>
      <c r="F166" s="349">
        <v>0</v>
      </c>
      <c r="G166" s="349">
        <v>0</v>
      </c>
      <c r="H166" s="350">
        <v>0</v>
      </c>
      <c r="I166" s="351">
        <v>0</v>
      </c>
      <c r="J166" s="331">
        <v>0</v>
      </c>
      <c r="K166" s="351">
        <v>0</v>
      </c>
      <c r="L166" s="331">
        <v>0</v>
      </c>
      <c r="M166" s="351">
        <v>0</v>
      </c>
      <c r="N166" s="352">
        <v>0</v>
      </c>
      <c r="O166" s="257"/>
      <c r="P166" s="347">
        <v>0.002918</v>
      </c>
      <c r="Q166" s="348">
        <v>0.002918</v>
      </c>
      <c r="R166" s="349">
        <v>0.002918</v>
      </c>
      <c r="S166" s="349">
        <v>0</v>
      </c>
      <c r="T166" s="349">
        <v>0</v>
      </c>
      <c r="U166" s="350">
        <v>0</v>
      </c>
      <c r="V166" s="351">
        <v>0</v>
      </c>
      <c r="W166" s="331">
        <v>0</v>
      </c>
      <c r="X166" s="351">
        <v>0</v>
      </c>
      <c r="Y166" s="331">
        <v>0</v>
      </c>
      <c r="Z166" s="351">
        <v>0</v>
      </c>
      <c r="AA166" s="352">
        <v>0</v>
      </c>
      <c r="AB166" s="257"/>
    </row>
    <row r="167" spans="1:28" ht="11.25">
      <c r="A167" s="255" t="s">
        <v>459</v>
      </c>
      <c r="B167" s="770"/>
      <c r="C167" s="347">
        <v>0</v>
      </c>
      <c r="D167" s="348">
        <v>0</v>
      </c>
      <c r="E167" s="349">
        <v>0</v>
      </c>
      <c r="F167" s="349">
        <v>0</v>
      </c>
      <c r="G167" s="349">
        <v>0</v>
      </c>
      <c r="H167" s="350">
        <v>0</v>
      </c>
      <c r="I167" s="351">
        <v>0</v>
      </c>
      <c r="J167" s="352">
        <v>0</v>
      </c>
      <c r="K167" s="351">
        <v>0</v>
      </c>
      <c r="L167" s="353">
        <v>0</v>
      </c>
      <c r="M167" s="351">
        <v>0</v>
      </c>
      <c r="N167" s="352">
        <v>0</v>
      </c>
      <c r="O167" s="256"/>
      <c r="P167" s="347">
        <v>0</v>
      </c>
      <c r="Q167" s="348">
        <v>0</v>
      </c>
      <c r="R167" s="349">
        <v>0</v>
      </c>
      <c r="S167" s="349">
        <v>0</v>
      </c>
      <c r="T167" s="349">
        <v>0</v>
      </c>
      <c r="U167" s="350">
        <v>0</v>
      </c>
      <c r="V167" s="351">
        <v>0</v>
      </c>
      <c r="W167" s="352">
        <v>0</v>
      </c>
      <c r="X167" s="351">
        <v>0</v>
      </c>
      <c r="Y167" s="353">
        <v>0</v>
      </c>
      <c r="Z167" s="351">
        <v>0</v>
      </c>
      <c r="AA167" s="352">
        <v>0</v>
      </c>
      <c r="AB167" s="256"/>
    </row>
    <row r="168" spans="1:28" ht="11.25">
      <c r="A168" s="255" t="s">
        <v>460</v>
      </c>
      <c r="B168" s="770"/>
      <c r="C168" s="347">
        <v>0.059014</v>
      </c>
      <c r="D168" s="348">
        <v>0.059014</v>
      </c>
      <c r="E168" s="349">
        <v>0.059014</v>
      </c>
      <c r="F168" s="349">
        <v>0</v>
      </c>
      <c r="G168" s="349">
        <v>0</v>
      </c>
      <c r="H168" s="350">
        <v>0</v>
      </c>
      <c r="I168" s="351">
        <v>0</v>
      </c>
      <c r="J168" s="352">
        <v>0</v>
      </c>
      <c r="K168" s="351">
        <v>0</v>
      </c>
      <c r="L168" s="353">
        <v>0</v>
      </c>
      <c r="M168" s="351">
        <v>0</v>
      </c>
      <c r="N168" s="352">
        <v>0</v>
      </c>
      <c r="O168" s="256"/>
      <c r="P168" s="347">
        <v>0.00392</v>
      </c>
      <c r="Q168" s="348">
        <v>0</v>
      </c>
      <c r="R168" s="349">
        <v>0.00392</v>
      </c>
      <c r="S168" s="349">
        <v>0</v>
      </c>
      <c r="T168" s="349">
        <v>0</v>
      </c>
      <c r="U168" s="350">
        <v>0</v>
      </c>
      <c r="V168" s="351">
        <v>0</v>
      </c>
      <c r="W168" s="352">
        <v>0</v>
      </c>
      <c r="X168" s="351">
        <v>0</v>
      </c>
      <c r="Y168" s="353">
        <v>0</v>
      </c>
      <c r="Z168" s="351">
        <v>0</v>
      </c>
      <c r="AA168" s="352">
        <v>0</v>
      </c>
      <c r="AB168" s="256"/>
    </row>
    <row r="169" spans="1:28" ht="11.25">
      <c r="A169" s="255" t="s">
        <v>461</v>
      </c>
      <c r="B169" s="770"/>
      <c r="C169" s="347">
        <v>384.741239</v>
      </c>
      <c r="D169" s="348">
        <v>384.735905</v>
      </c>
      <c r="E169" s="349">
        <v>10.386755</v>
      </c>
      <c r="F169" s="349">
        <v>0</v>
      </c>
      <c r="G169" s="349">
        <v>374.34915</v>
      </c>
      <c r="H169" s="350">
        <v>0</v>
      </c>
      <c r="I169" s="351">
        <v>0</v>
      </c>
      <c r="J169" s="352">
        <v>0</v>
      </c>
      <c r="K169" s="351">
        <v>0</v>
      </c>
      <c r="L169" s="353">
        <v>0</v>
      </c>
      <c r="M169" s="351">
        <v>0</v>
      </c>
      <c r="N169" s="352">
        <v>0</v>
      </c>
      <c r="O169" s="256"/>
      <c r="P169" s="347">
        <v>55.927313</v>
      </c>
      <c r="Q169" s="348">
        <v>55.927194</v>
      </c>
      <c r="R169" s="349">
        <v>1.104572</v>
      </c>
      <c r="S169" s="349">
        <v>0</v>
      </c>
      <c r="T169" s="349">
        <v>54.822622</v>
      </c>
      <c r="U169" s="350">
        <v>0</v>
      </c>
      <c r="V169" s="351">
        <v>0</v>
      </c>
      <c r="W169" s="352">
        <v>0</v>
      </c>
      <c r="X169" s="351">
        <v>0</v>
      </c>
      <c r="Y169" s="353">
        <v>0</v>
      </c>
      <c r="Z169" s="351">
        <v>0</v>
      </c>
      <c r="AA169" s="352">
        <v>0</v>
      </c>
      <c r="AB169" s="256"/>
    </row>
    <row r="170" spans="1:28" ht="11.25">
      <c r="A170" s="258" t="s">
        <v>462</v>
      </c>
      <c r="B170" s="770"/>
      <c r="C170" s="354">
        <v>0</v>
      </c>
      <c r="D170" s="355">
        <v>0</v>
      </c>
      <c r="E170" s="356">
        <v>0</v>
      </c>
      <c r="F170" s="356">
        <v>0</v>
      </c>
      <c r="G170" s="356">
        <v>0</v>
      </c>
      <c r="H170" s="357">
        <v>0</v>
      </c>
      <c r="I170" s="358">
        <v>0</v>
      </c>
      <c r="J170" s="359">
        <v>0</v>
      </c>
      <c r="K170" s="358">
        <v>0</v>
      </c>
      <c r="L170" s="360">
        <v>0</v>
      </c>
      <c r="M170" s="358">
        <v>0</v>
      </c>
      <c r="N170" s="359">
        <v>0</v>
      </c>
      <c r="O170" s="259"/>
      <c r="P170" s="354">
        <v>413.678905</v>
      </c>
      <c r="Q170" s="355">
        <v>412.842126</v>
      </c>
      <c r="R170" s="356">
        <v>27.573899</v>
      </c>
      <c r="S170" s="356">
        <v>0</v>
      </c>
      <c r="T170" s="356">
        <v>386.101858</v>
      </c>
      <c r="U170" s="357">
        <v>0</v>
      </c>
      <c r="V170" s="358">
        <v>0</v>
      </c>
      <c r="W170" s="359">
        <v>0</v>
      </c>
      <c r="X170" s="358">
        <v>0</v>
      </c>
      <c r="Y170" s="360">
        <v>0</v>
      </c>
      <c r="Z170" s="358">
        <v>0</v>
      </c>
      <c r="AA170" s="359">
        <v>0</v>
      </c>
      <c r="AB170" s="259"/>
    </row>
    <row r="171" spans="1:28" ht="12" thickBot="1">
      <c r="A171" s="260" t="s">
        <v>278</v>
      </c>
      <c r="B171" s="771"/>
      <c r="C171" s="261">
        <f aca="true" t="shared" si="38" ref="C171:N171">+C164+C165+C166+C167+C168+C169+C170</f>
        <v>384.813775</v>
      </c>
      <c r="D171" s="262">
        <f>+D164+D165+D166+D167+D168+D169+D170</f>
        <v>384.808441</v>
      </c>
      <c r="E171" s="263">
        <f>+E164+E165+E166+E167+E168+E169+E170</f>
        <v>10.459291</v>
      </c>
      <c r="F171" s="263">
        <f>+F164+F165+F166+F167+F168+F169+F170</f>
        <v>0</v>
      </c>
      <c r="G171" s="263">
        <f>+G164+G165+G166+G167+G168+G169+G170</f>
        <v>374.34915</v>
      </c>
      <c r="H171" s="264">
        <f>+H164+H165+H166+H167+H168+H169+H170</f>
        <v>0</v>
      </c>
      <c r="I171" s="265">
        <f t="shared" si="38"/>
        <v>0</v>
      </c>
      <c r="J171" s="263">
        <f t="shared" si="38"/>
        <v>0</v>
      </c>
      <c r="K171" s="265">
        <f t="shared" si="38"/>
        <v>0</v>
      </c>
      <c r="L171" s="264">
        <f t="shared" si="38"/>
        <v>0</v>
      </c>
      <c r="M171" s="265">
        <f t="shared" si="38"/>
        <v>0</v>
      </c>
      <c r="N171" s="263">
        <f t="shared" si="38"/>
        <v>0</v>
      </c>
      <c r="O171" s="339">
        <v>0</v>
      </c>
      <c r="P171" s="261">
        <f aca="true" t="shared" si="39" ref="P171:AA171">+P164+P165+P166+P167+P168+P169+P170</f>
        <v>469.623609</v>
      </c>
      <c r="Q171" s="262">
        <f t="shared" si="39"/>
        <v>468.78279100000003</v>
      </c>
      <c r="R171" s="263">
        <f t="shared" si="39"/>
        <v>28.695862</v>
      </c>
      <c r="S171" s="263">
        <f t="shared" si="39"/>
        <v>0</v>
      </c>
      <c r="T171" s="263">
        <f t="shared" si="39"/>
        <v>440.92448</v>
      </c>
      <c r="U171" s="264">
        <f t="shared" si="39"/>
        <v>0</v>
      </c>
      <c r="V171" s="265">
        <f t="shared" si="39"/>
        <v>0</v>
      </c>
      <c r="W171" s="263">
        <f t="shared" si="39"/>
        <v>0</v>
      </c>
      <c r="X171" s="265">
        <f t="shared" si="39"/>
        <v>0</v>
      </c>
      <c r="Y171" s="264">
        <f t="shared" si="39"/>
        <v>0</v>
      </c>
      <c r="Z171" s="265">
        <f t="shared" si="39"/>
        <v>0</v>
      </c>
      <c r="AA171" s="263">
        <f t="shared" si="39"/>
        <v>0</v>
      </c>
      <c r="AB171" s="339">
        <v>0</v>
      </c>
    </row>
    <row r="172" spans="1:28" ht="11.25">
      <c r="A172" s="253" t="s">
        <v>455</v>
      </c>
      <c r="B172" s="769" t="s">
        <v>482</v>
      </c>
      <c r="C172" s="340">
        <v>9.8E-05</v>
      </c>
      <c r="D172" s="341">
        <v>9.7E-05</v>
      </c>
      <c r="E172" s="342">
        <v>0</v>
      </c>
      <c r="F172" s="342">
        <v>0</v>
      </c>
      <c r="G172" s="342">
        <v>0</v>
      </c>
      <c r="H172" s="343">
        <v>9.7E-05</v>
      </c>
      <c r="I172" s="344">
        <v>0</v>
      </c>
      <c r="J172" s="345">
        <v>0</v>
      </c>
      <c r="K172" s="344">
        <v>0</v>
      </c>
      <c r="L172" s="346">
        <v>0</v>
      </c>
      <c r="M172" s="344">
        <v>0</v>
      </c>
      <c r="N172" s="345">
        <v>0</v>
      </c>
      <c r="O172" s="254"/>
      <c r="P172" s="340">
        <v>13.129293</v>
      </c>
      <c r="Q172" s="341">
        <v>13.129171</v>
      </c>
      <c r="R172" s="342">
        <v>0</v>
      </c>
      <c r="S172" s="342">
        <v>0</v>
      </c>
      <c r="T172" s="342">
        <v>13.129171</v>
      </c>
      <c r="U172" s="343">
        <v>0</v>
      </c>
      <c r="V172" s="344">
        <v>0</v>
      </c>
      <c r="W172" s="345">
        <v>0</v>
      </c>
      <c r="X172" s="344">
        <v>0</v>
      </c>
      <c r="Y172" s="346">
        <v>0</v>
      </c>
      <c r="Z172" s="344">
        <v>0</v>
      </c>
      <c r="AA172" s="345">
        <v>0</v>
      </c>
      <c r="AB172" s="254"/>
    </row>
    <row r="173" spans="1:28" ht="11.25">
      <c r="A173" s="255" t="s">
        <v>457</v>
      </c>
      <c r="B173" s="770"/>
      <c r="C173" s="347">
        <v>13.293238</v>
      </c>
      <c r="D173" s="348">
        <v>13.291825</v>
      </c>
      <c r="E173" s="349">
        <v>0</v>
      </c>
      <c r="F173" s="349">
        <v>0</v>
      </c>
      <c r="G173" s="349">
        <v>13.291825</v>
      </c>
      <c r="H173" s="350">
        <v>0</v>
      </c>
      <c r="I173" s="351">
        <v>0</v>
      </c>
      <c r="J173" s="352">
        <v>0</v>
      </c>
      <c r="K173" s="351">
        <v>0</v>
      </c>
      <c r="L173" s="353">
        <v>0</v>
      </c>
      <c r="M173" s="351">
        <v>0</v>
      </c>
      <c r="N173" s="352">
        <v>0</v>
      </c>
      <c r="O173" s="256"/>
      <c r="P173" s="347">
        <v>0</v>
      </c>
      <c r="Q173" s="348">
        <v>0</v>
      </c>
      <c r="R173" s="349">
        <v>0</v>
      </c>
      <c r="S173" s="349">
        <v>0</v>
      </c>
      <c r="T173" s="349">
        <v>0</v>
      </c>
      <c r="U173" s="350">
        <v>0</v>
      </c>
      <c r="V173" s="351">
        <v>0</v>
      </c>
      <c r="W173" s="352">
        <v>0</v>
      </c>
      <c r="X173" s="351">
        <v>0</v>
      </c>
      <c r="Y173" s="353">
        <v>0</v>
      </c>
      <c r="Z173" s="351">
        <v>0</v>
      </c>
      <c r="AA173" s="352">
        <v>0</v>
      </c>
      <c r="AB173" s="256"/>
    </row>
    <row r="174" spans="1:28" ht="11.25">
      <c r="A174" s="255" t="s">
        <v>458</v>
      </c>
      <c r="B174" s="770"/>
      <c r="C174" s="347">
        <v>0</v>
      </c>
      <c r="D174" s="348">
        <v>0</v>
      </c>
      <c r="E174" s="349">
        <v>0</v>
      </c>
      <c r="F174" s="349">
        <v>0</v>
      </c>
      <c r="G174" s="349">
        <v>0</v>
      </c>
      <c r="H174" s="350">
        <v>0</v>
      </c>
      <c r="I174" s="351">
        <v>0</v>
      </c>
      <c r="J174" s="331">
        <v>0</v>
      </c>
      <c r="K174" s="351">
        <v>0</v>
      </c>
      <c r="L174" s="331">
        <v>0</v>
      </c>
      <c r="M174" s="351">
        <v>0</v>
      </c>
      <c r="N174" s="352">
        <v>0</v>
      </c>
      <c r="O174" s="257"/>
      <c r="P174" s="347">
        <v>0</v>
      </c>
      <c r="Q174" s="348">
        <v>0</v>
      </c>
      <c r="R174" s="349">
        <v>0</v>
      </c>
      <c r="S174" s="349">
        <v>0</v>
      </c>
      <c r="T174" s="349">
        <v>0</v>
      </c>
      <c r="U174" s="350">
        <v>0</v>
      </c>
      <c r="V174" s="351">
        <v>0</v>
      </c>
      <c r="W174" s="331">
        <v>0</v>
      </c>
      <c r="X174" s="351">
        <v>0</v>
      </c>
      <c r="Y174" s="331">
        <v>0</v>
      </c>
      <c r="Z174" s="351">
        <v>0</v>
      </c>
      <c r="AA174" s="352">
        <v>0</v>
      </c>
      <c r="AB174" s="257"/>
    </row>
    <row r="175" spans="1:28" ht="11.25">
      <c r="A175" s="255" t="s">
        <v>459</v>
      </c>
      <c r="B175" s="770"/>
      <c r="C175" s="347">
        <v>0</v>
      </c>
      <c r="D175" s="348">
        <v>0</v>
      </c>
      <c r="E175" s="349">
        <v>0</v>
      </c>
      <c r="F175" s="349">
        <v>0</v>
      </c>
      <c r="G175" s="349">
        <v>0</v>
      </c>
      <c r="H175" s="350">
        <v>0</v>
      </c>
      <c r="I175" s="351">
        <v>0</v>
      </c>
      <c r="J175" s="352">
        <v>0</v>
      </c>
      <c r="K175" s="351">
        <v>0</v>
      </c>
      <c r="L175" s="353">
        <v>0</v>
      </c>
      <c r="M175" s="351">
        <v>0</v>
      </c>
      <c r="N175" s="352">
        <v>0</v>
      </c>
      <c r="O175" s="256"/>
      <c r="P175" s="347">
        <v>0</v>
      </c>
      <c r="Q175" s="348">
        <v>0</v>
      </c>
      <c r="R175" s="349">
        <v>0</v>
      </c>
      <c r="S175" s="349">
        <v>0</v>
      </c>
      <c r="T175" s="349">
        <v>0</v>
      </c>
      <c r="U175" s="350">
        <v>0</v>
      </c>
      <c r="V175" s="351">
        <v>0</v>
      </c>
      <c r="W175" s="352">
        <v>0</v>
      </c>
      <c r="X175" s="351">
        <v>0</v>
      </c>
      <c r="Y175" s="353">
        <v>0</v>
      </c>
      <c r="Z175" s="351">
        <v>0</v>
      </c>
      <c r="AA175" s="352">
        <v>0</v>
      </c>
      <c r="AB175" s="256"/>
    </row>
    <row r="176" spans="1:28" ht="11.25">
      <c r="A176" s="255" t="s">
        <v>460</v>
      </c>
      <c r="B176" s="770"/>
      <c r="C176" s="347">
        <v>0</v>
      </c>
      <c r="D176" s="348">
        <v>0</v>
      </c>
      <c r="E176" s="349">
        <v>0</v>
      </c>
      <c r="F176" s="349">
        <v>0</v>
      </c>
      <c r="G176" s="349">
        <v>0</v>
      </c>
      <c r="H176" s="350">
        <v>0</v>
      </c>
      <c r="I176" s="351">
        <v>0</v>
      </c>
      <c r="J176" s="352">
        <v>0</v>
      </c>
      <c r="K176" s="351">
        <v>0</v>
      </c>
      <c r="L176" s="353">
        <v>0</v>
      </c>
      <c r="M176" s="351">
        <v>0</v>
      </c>
      <c r="N176" s="352">
        <v>0</v>
      </c>
      <c r="O176" s="256"/>
      <c r="P176" s="347">
        <v>0</v>
      </c>
      <c r="Q176" s="348">
        <v>0</v>
      </c>
      <c r="R176" s="349">
        <v>0</v>
      </c>
      <c r="S176" s="349">
        <v>0</v>
      </c>
      <c r="T176" s="349">
        <v>0</v>
      </c>
      <c r="U176" s="350">
        <v>0</v>
      </c>
      <c r="V176" s="351">
        <v>0</v>
      </c>
      <c r="W176" s="352">
        <v>0</v>
      </c>
      <c r="X176" s="351">
        <v>0</v>
      </c>
      <c r="Y176" s="353">
        <v>0</v>
      </c>
      <c r="Z176" s="351">
        <v>0</v>
      </c>
      <c r="AA176" s="352">
        <v>0</v>
      </c>
      <c r="AB176" s="256"/>
    </row>
    <row r="177" spans="1:28" ht="11.25">
      <c r="A177" s="255" t="s">
        <v>461</v>
      </c>
      <c r="B177" s="770"/>
      <c r="C177" s="347">
        <v>33.051659</v>
      </c>
      <c r="D177" s="348">
        <v>33.046485</v>
      </c>
      <c r="E177" s="349">
        <v>0</v>
      </c>
      <c r="F177" s="349">
        <v>0</v>
      </c>
      <c r="G177" s="349">
        <v>11.71974</v>
      </c>
      <c r="H177" s="350">
        <v>21.326745</v>
      </c>
      <c r="I177" s="351">
        <v>0</v>
      </c>
      <c r="J177" s="352">
        <v>0</v>
      </c>
      <c r="K177" s="351">
        <v>0</v>
      </c>
      <c r="L177" s="353">
        <v>0</v>
      </c>
      <c r="M177" s="351">
        <v>0</v>
      </c>
      <c r="N177" s="352">
        <v>0</v>
      </c>
      <c r="O177" s="256"/>
      <c r="P177" s="347">
        <v>53.139918</v>
      </c>
      <c r="Q177" s="348">
        <v>42.01361</v>
      </c>
      <c r="R177" s="349">
        <v>0</v>
      </c>
      <c r="S177" s="349">
        <v>0</v>
      </c>
      <c r="T177" s="349">
        <v>31.381879</v>
      </c>
      <c r="U177" s="350">
        <v>21.753663</v>
      </c>
      <c r="V177" s="351">
        <v>0</v>
      </c>
      <c r="W177" s="352">
        <v>0</v>
      </c>
      <c r="X177" s="351">
        <v>0</v>
      </c>
      <c r="Y177" s="353">
        <v>0</v>
      </c>
      <c r="Z177" s="351">
        <v>0</v>
      </c>
      <c r="AA177" s="352">
        <v>0</v>
      </c>
      <c r="AB177" s="256"/>
    </row>
    <row r="178" spans="1:28" ht="11.25">
      <c r="A178" s="258" t="s">
        <v>462</v>
      </c>
      <c r="B178" s="770"/>
      <c r="C178" s="354">
        <v>15.386931</v>
      </c>
      <c r="D178" s="355">
        <v>15.383814</v>
      </c>
      <c r="E178" s="356">
        <v>0</v>
      </c>
      <c r="F178" s="356">
        <v>0</v>
      </c>
      <c r="G178" s="356">
        <v>15.383814</v>
      </c>
      <c r="H178" s="357">
        <v>0</v>
      </c>
      <c r="I178" s="358">
        <v>0</v>
      </c>
      <c r="J178" s="359">
        <v>0</v>
      </c>
      <c r="K178" s="358">
        <v>0</v>
      </c>
      <c r="L178" s="360">
        <v>0</v>
      </c>
      <c r="M178" s="358">
        <v>0</v>
      </c>
      <c r="N178" s="359">
        <v>0</v>
      </c>
      <c r="O178" s="259"/>
      <c r="P178" s="354">
        <v>16.998848</v>
      </c>
      <c r="Q178" s="355">
        <v>16.986397</v>
      </c>
      <c r="R178" s="356">
        <v>0.011374</v>
      </c>
      <c r="S178" s="356">
        <v>0</v>
      </c>
      <c r="T178" s="356">
        <v>16.986397</v>
      </c>
      <c r="U178" s="357">
        <v>0</v>
      </c>
      <c r="V178" s="358">
        <v>0</v>
      </c>
      <c r="W178" s="359">
        <v>0</v>
      </c>
      <c r="X178" s="358">
        <v>0</v>
      </c>
      <c r="Y178" s="360">
        <v>0</v>
      </c>
      <c r="Z178" s="358">
        <v>0</v>
      </c>
      <c r="AA178" s="359">
        <v>0</v>
      </c>
      <c r="AB178" s="259"/>
    </row>
    <row r="179" spans="1:28" ht="12" thickBot="1">
      <c r="A179" s="260" t="s">
        <v>278</v>
      </c>
      <c r="B179" s="771"/>
      <c r="C179" s="261">
        <f aca="true" t="shared" si="40" ref="C179:N179">+C172+C173+C174+C175+C176+C177+C178</f>
        <v>61.731926</v>
      </c>
      <c r="D179" s="262">
        <f>+D172+D173+D174+D175+D176+D177+D178</f>
        <v>61.722221</v>
      </c>
      <c r="E179" s="263">
        <f>+E172+E173+E174+E175+E176+E177+E178</f>
        <v>0</v>
      </c>
      <c r="F179" s="263">
        <f>+F172+F173+F174+F175+F176+F177+F178</f>
        <v>0</v>
      </c>
      <c r="G179" s="263">
        <f>+G172+G173+G174+G175+G176+G177+G178</f>
        <v>40.395379</v>
      </c>
      <c r="H179" s="264">
        <f>+H172+H173+H174+H175+H176+H177+H178</f>
        <v>21.326842</v>
      </c>
      <c r="I179" s="265">
        <f t="shared" si="40"/>
        <v>0</v>
      </c>
      <c r="J179" s="263">
        <f t="shared" si="40"/>
        <v>0</v>
      </c>
      <c r="K179" s="265">
        <f t="shared" si="40"/>
        <v>0</v>
      </c>
      <c r="L179" s="264">
        <f t="shared" si="40"/>
        <v>0</v>
      </c>
      <c r="M179" s="265">
        <f t="shared" si="40"/>
        <v>0</v>
      </c>
      <c r="N179" s="263">
        <f t="shared" si="40"/>
        <v>0</v>
      </c>
      <c r="O179" s="339">
        <v>8.007875</v>
      </c>
      <c r="P179" s="261">
        <f aca="true" t="shared" si="41" ref="P179:AA179">+P172+P173+P174+P175+P176+P177+P178</f>
        <v>83.268059</v>
      </c>
      <c r="Q179" s="262">
        <f t="shared" si="41"/>
        <v>72.129178</v>
      </c>
      <c r="R179" s="263">
        <f t="shared" si="41"/>
        <v>0.011374</v>
      </c>
      <c r="S179" s="263">
        <f t="shared" si="41"/>
        <v>0</v>
      </c>
      <c r="T179" s="263">
        <f t="shared" si="41"/>
        <v>61.497446999999994</v>
      </c>
      <c r="U179" s="264">
        <f t="shared" si="41"/>
        <v>21.753663</v>
      </c>
      <c r="V179" s="265">
        <f t="shared" si="41"/>
        <v>0</v>
      </c>
      <c r="W179" s="263">
        <f t="shared" si="41"/>
        <v>0</v>
      </c>
      <c r="X179" s="265">
        <f t="shared" si="41"/>
        <v>0</v>
      </c>
      <c r="Y179" s="264">
        <f t="shared" si="41"/>
        <v>0</v>
      </c>
      <c r="Z179" s="265">
        <f t="shared" si="41"/>
        <v>0</v>
      </c>
      <c r="AA179" s="263">
        <f t="shared" si="41"/>
        <v>0</v>
      </c>
      <c r="AB179" s="339">
        <v>11.813395</v>
      </c>
    </row>
    <row r="180" spans="1:28" ht="11.25">
      <c r="A180" s="253" t="s">
        <v>455</v>
      </c>
      <c r="B180" s="769" t="s">
        <v>483</v>
      </c>
      <c r="C180" s="340">
        <v>0</v>
      </c>
      <c r="D180" s="341">
        <v>0</v>
      </c>
      <c r="E180" s="342">
        <v>0</v>
      </c>
      <c r="F180" s="342">
        <v>0</v>
      </c>
      <c r="G180" s="342">
        <v>0</v>
      </c>
      <c r="H180" s="343">
        <v>0</v>
      </c>
      <c r="I180" s="344">
        <v>0</v>
      </c>
      <c r="J180" s="345">
        <v>0</v>
      </c>
      <c r="K180" s="344">
        <v>0</v>
      </c>
      <c r="L180" s="346">
        <v>0</v>
      </c>
      <c r="M180" s="344">
        <v>0</v>
      </c>
      <c r="N180" s="345">
        <v>0</v>
      </c>
      <c r="O180" s="254"/>
      <c r="P180" s="340">
        <v>86.5173</v>
      </c>
      <c r="Q180" s="341">
        <v>86.5173</v>
      </c>
      <c r="R180" s="342">
        <v>86.5173</v>
      </c>
      <c r="S180" s="342">
        <v>0</v>
      </c>
      <c r="T180" s="342">
        <v>0</v>
      </c>
      <c r="U180" s="343">
        <v>0</v>
      </c>
      <c r="V180" s="344">
        <v>0</v>
      </c>
      <c r="W180" s="345">
        <v>0</v>
      </c>
      <c r="X180" s="344">
        <v>0</v>
      </c>
      <c r="Y180" s="346">
        <v>0</v>
      </c>
      <c r="Z180" s="344">
        <v>0</v>
      </c>
      <c r="AA180" s="345">
        <v>0</v>
      </c>
      <c r="AB180" s="254"/>
    </row>
    <row r="181" spans="1:28" ht="11.25">
      <c r="A181" s="255" t="s">
        <v>457</v>
      </c>
      <c r="B181" s="770"/>
      <c r="C181" s="347">
        <v>0</v>
      </c>
      <c r="D181" s="348">
        <v>0.258264</v>
      </c>
      <c r="E181" s="349">
        <v>0.258264</v>
      </c>
      <c r="F181" s="349">
        <v>0</v>
      </c>
      <c r="G181" s="349">
        <v>0</v>
      </c>
      <c r="H181" s="350">
        <v>0</v>
      </c>
      <c r="I181" s="351">
        <v>0</v>
      </c>
      <c r="J181" s="352">
        <v>0</v>
      </c>
      <c r="K181" s="351">
        <v>0</v>
      </c>
      <c r="L181" s="353">
        <v>0</v>
      </c>
      <c r="M181" s="351">
        <v>0</v>
      </c>
      <c r="N181" s="352">
        <v>0</v>
      </c>
      <c r="O181" s="256"/>
      <c r="P181" s="347">
        <v>0.082655</v>
      </c>
      <c r="Q181" s="348">
        <v>0.082655</v>
      </c>
      <c r="R181" s="349">
        <v>0.082655</v>
      </c>
      <c r="S181" s="349">
        <v>0</v>
      </c>
      <c r="T181" s="349">
        <v>0</v>
      </c>
      <c r="U181" s="350">
        <v>0</v>
      </c>
      <c r="V181" s="351">
        <v>0</v>
      </c>
      <c r="W181" s="352">
        <v>0</v>
      </c>
      <c r="X181" s="351">
        <v>0</v>
      </c>
      <c r="Y181" s="353">
        <v>0</v>
      </c>
      <c r="Z181" s="351">
        <v>0</v>
      </c>
      <c r="AA181" s="352">
        <v>0</v>
      </c>
      <c r="AB181" s="256"/>
    </row>
    <row r="182" spans="1:28" ht="11.25">
      <c r="A182" s="255" t="s">
        <v>458</v>
      </c>
      <c r="B182" s="770"/>
      <c r="C182" s="347">
        <v>0</v>
      </c>
      <c r="D182" s="348">
        <v>0.086586</v>
      </c>
      <c r="E182" s="349">
        <v>0.086586</v>
      </c>
      <c r="F182" s="349">
        <v>0</v>
      </c>
      <c r="G182" s="349">
        <v>0</v>
      </c>
      <c r="H182" s="350">
        <v>0</v>
      </c>
      <c r="I182" s="351">
        <v>0</v>
      </c>
      <c r="J182" s="331">
        <v>0</v>
      </c>
      <c r="K182" s="351">
        <v>0</v>
      </c>
      <c r="L182" s="331">
        <v>0</v>
      </c>
      <c r="M182" s="351">
        <v>0</v>
      </c>
      <c r="N182" s="352">
        <v>0</v>
      </c>
      <c r="O182" s="257"/>
      <c r="P182" s="347">
        <v>0.199659</v>
      </c>
      <c r="Q182" s="348">
        <v>0.199659</v>
      </c>
      <c r="R182" s="349">
        <v>0.199659</v>
      </c>
      <c r="S182" s="349">
        <v>0</v>
      </c>
      <c r="T182" s="349">
        <v>0</v>
      </c>
      <c r="U182" s="350">
        <v>0</v>
      </c>
      <c r="V182" s="351">
        <v>0</v>
      </c>
      <c r="W182" s="331">
        <v>0</v>
      </c>
      <c r="X182" s="351">
        <v>0</v>
      </c>
      <c r="Y182" s="331">
        <v>0</v>
      </c>
      <c r="Z182" s="351">
        <v>0</v>
      </c>
      <c r="AA182" s="352">
        <v>0</v>
      </c>
      <c r="AB182" s="257"/>
    </row>
    <row r="183" spans="1:28" ht="11.25">
      <c r="A183" s="255" t="s">
        <v>459</v>
      </c>
      <c r="B183" s="770"/>
      <c r="C183" s="347">
        <v>0</v>
      </c>
      <c r="D183" s="348">
        <v>0.206247</v>
      </c>
      <c r="E183" s="349">
        <v>0.206247</v>
      </c>
      <c r="F183" s="349">
        <v>0</v>
      </c>
      <c r="G183" s="349">
        <v>0</v>
      </c>
      <c r="H183" s="350">
        <v>0</v>
      </c>
      <c r="I183" s="351">
        <v>0</v>
      </c>
      <c r="J183" s="352">
        <v>0</v>
      </c>
      <c r="K183" s="351">
        <v>0</v>
      </c>
      <c r="L183" s="353">
        <v>0</v>
      </c>
      <c r="M183" s="351">
        <v>0</v>
      </c>
      <c r="N183" s="352">
        <v>0</v>
      </c>
      <c r="O183" s="256"/>
      <c r="P183" s="347">
        <v>0</v>
      </c>
      <c r="Q183" s="348">
        <v>0</v>
      </c>
      <c r="R183" s="349">
        <v>0</v>
      </c>
      <c r="S183" s="349">
        <v>0</v>
      </c>
      <c r="T183" s="349">
        <v>0</v>
      </c>
      <c r="U183" s="350">
        <v>0</v>
      </c>
      <c r="V183" s="351">
        <v>0</v>
      </c>
      <c r="W183" s="352">
        <v>0</v>
      </c>
      <c r="X183" s="351">
        <v>0</v>
      </c>
      <c r="Y183" s="353">
        <v>0</v>
      </c>
      <c r="Z183" s="351">
        <v>0</v>
      </c>
      <c r="AA183" s="352">
        <v>0</v>
      </c>
      <c r="AB183" s="256"/>
    </row>
    <row r="184" spans="1:28" ht="11.25">
      <c r="A184" s="255" t="s">
        <v>460</v>
      </c>
      <c r="B184" s="770"/>
      <c r="C184" s="347">
        <v>0</v>
      </c>
      <c r="D184" s="348">
        <v>0</v>
      </c>
      <c r="E184" s="349">
        <v>0.010515</v>
      </c>
      <c r="F184" s="349">
        <v>0</v>
      </c>
      <c r="G184" s="349">
        <v>0</v>
      </c>
      <c r="H184" s="350">
        <v>0</v>
      </c>
      <c r="I184" s="351">
        <v>0</v>
      </c>
      <c r="J184" s="352">
        <v>0</v>
      </c>
      <c r="K184" s="351">
        <v>0</v>
      </c>
      <c r="L184" s="353">
        <v>0</v>
      </c>
      <c r="M184" s="351">
        <v>0</v>
      </c>
      <c r="N184" s="352">
        <v>0</v>
      </c>
      <c r="O184" s="256"/>
      <c r="P184" s="347">
        <v>0.124501</v>
      </c>
      <c r="Q184" s="348">
        <v>0</v>
      </c>
      <c r="R184" s="349">
        <v>0.124501</v>
      </c>
      <c r="S184" s="349">
        <v>0</v>
      </c>
      <c r="T184" s="349">
        <v>0</v>
      </c>
      <c r="U184" s="350">
        <v>0</v>
      </c>
      <c r="V184" s="351">
        <v>0</v>
      </c>
      <c r="W184" s="352">
        <v>0</v>
      </c>
      <c r="X184" s="351">
        <v>0</v>
      </c>
      <c r="Y184" s="353">
        <v>0</v>
      </c>
      <c r="Z184" s="351">
        <v>0</v>
      </c>
      <c r="AA184" s="352">
        <v>0</v>
      </c>
      <c r="AB184" s="256"/>
    </row>
    <row r="185" spans="1:28" ht="11.25">
      <c r="A185" s="255" t="s">
        <v>461</v>
      </c>
      <c r="B185" s="770"/>
      <c r="C185" s="347">
        <v>0</v>
      </c>
      <c r="D185" s="348">
        <v>0</v>
      </c>
      <c r="E185" s="349">
        <v>0.128723</v>
      </c>
      <c r="F185" s="349">
        <v>0</v>
      </c>
      <c r="G185" s="349">
        <v>0</v>
      </c>
      <c r="H185" s="350">
        <v>0</v>
      </c>
      <c r="I185" s="351">
        <v>0</v>
      </c>
      <c r="J185" s="352">
        <v>0</v>
      </c>
      <c r="K185" s="351">
        <v>0</v>
      </c>
      <c r="L185" s="353">
        <v>0</v>
      </c>
      <c r="M185" s="351">
        <v>0</v>
      </c>
      <c r="N185" s="352">
        <v>0</v>
      </c>
      <c r="O185" s="256"/>
      <c r="P185" s="347">
        <v>40.352701</v>
      </c>
      <c r="Q185" s="348">
        <v>40.346111</v>
      </c>
      <c r="R185" s="349">
        <v>0.483904</v>
      </c>
      <c r="S185" s="349">
        <v>0</v>
      </c>
      <c r="T185" s="349">
        <v>0</v>
      </c>
      <c r="U185" s="350">
        <v>39.862207</v>
      </c>
      <c r="V185" s="351">
        <v>0</v>
      </c>
      <c r="W185" s="352">
        <v>0</v>
      </c>
      <c r="X185" s="351">
        <v>0</v>
      </c>
      <c r="Y185" s="353">
        <v>0</v>
      </c>
      <c r="Z185" s="351">
        <v>0</v>
      </c>
      <c r="AA185" s="352">
        <v>0</v>
      </c>
      <c r="AB185" s="256"/>
    </row>
    <row r="186" spans="1:28" ht="11.25">
      <c r="A186" s="258" t="s">
        <v>462</v>
      </c>
      <c r="B186" s="770"/>
      <c r="C186" s="354">
        <v>0</v>
      </c>
      <c r="D186" s="355">
        <v>0.016279</v>
      </c>
      <c r="E186" s="356">
        <v>0.016279</v>
      </c>
      <c r="F186" s="356">
        <v>0</v>
      </c>
      <c r="G186" s="356">
        <v>0</v>
      </c>
      <c r="H186" s="357">
        <v>0</v>
      </c>
      <c r="I186" s="358">
        <v>0</v>
      </c>
      <c r="J186" s="359">
        <v>0</v>
      </c>
      <c r="K186" s="358">
        <v>0</v>
      </c>
      <c r="L186" s="360">
        <v>0</v>
      </c>
      <c r="M186" s="358">
        <v>0</v>
      </c>
      <c r="N186" s="359">
        <v>0</v>
      </c>
      <c r="O186" s="259"/>
      <c r="P186" s="354">
        <v>345.252797</v>
      </c>
      <c r="Q186" s="355">
        <v>345.106512</v>
      </c>
      <c r="R186" s="356">
        <v>0.088664</v>
      </c>
      <c r="S186" s="356">
        <v>0</v>
      </c>
      <c r="T186" s="356">
        <v>0</v>
      </c>
      <c r="U186" s="357">
        <v>345.106512</v>
      </c>
      <c r="V186" s="358">
        <v>0</v>
      </c>
      <c r="W186" s="359">
        <v>0</v>
      </c>
      <c r="X186" s="358">
        <v>0</v>
      </c>
      <c r="Y186" s="360">
        <v>0</v>
      </c>
      <c r="Z186" s="358">
        <v>0</v>
      </c>
      <c r="AA186" s="359">
        <v>0</v>
      </c>
      <c r="AB186" s="259"/>
    </row>
    <row r="187" spans="1:28" ht="12" thickBot="1">
      <c r="A187" s="260" t="s">
        <v>278</v>
      </c>
      <c r="B187" s="771"/>
      <c r="C187" s="261">
        <f aca="true" t="shared" si="42" ref="C187:N187">+C180+C181+C182+C183+C184+C185+C186</f>
        <v>0</v>
      </c>
      <c r="D187" s="262">
        <f>+D180+D181+D182+D183+D184+D185+D186</f>
        <v>0.567376</v>
      </c>
      <c r="E187" s="263">
        <f>+E180+E181+E182+E183+E184+E185+E186</f>
        <v>0.7066140000000001</v>
      </c>
      <c r="F187" s="263">
        <f>+F180+F181+F182+F183+F184+F185+F186</f>
        <v>0</v>
      </c>
      <c r="G187" s="263">
        <f>+G180+G181+G182+G183+G184+G185+G186</f>
        <v>0</v>
      </c>
      <c r="H187" s="264">
        <f>+H180+H181+H182+H183+H184+H185+H186</f>
        <v>0</v>
      </c>
      <c r="I187" s="265">
        <f t="shared" si="42"/>
        <v>0</v>
      </c>
      <c r="J187" s="263">
        <f t="shared" si="42"/>
        <v>0</v>
      </c>
      <c r="K187" s="265">
        <f t="shared" si="42"/>
        <v>0</v>
      </c>
      <c r="L187" s="264">
        <f t="shared" si="42"/>
        <v>0</v>
      </c>
      <c r="M187" s="265">
        <f t="shared" si="42"/>
        <v>0</v>
      </c>
      <c r="N187" s="263">
        <f t="shared" si="42"/>
        <v>0</v>
      </c>
      <c r="O187" s="339">
        <v>0</v>
      </c>
      <c r="P187" s="261">
        <f aca="true" t="shared" si="43" ref="P187:AA187">+P180+P181+P182+P183+P184+P185+P186</f>
        <v>472.529613</v>
      </c>
      <c r="Q187" s="262">
        <f t="shared" si="43"/>
        <v>472.25223700000004</v>
      </c>
      <c r="R187" s="263">
        <f t="shared" si="43"/>
        <v>87.49668299999999</v>
      </c>
      <c r="S187" s="263">
        <f t="shared" si="43"/>
        <v>0</v>
      </c>
      <c r="T187" s="263">
        <f t="shared" si="43"/>
        <v>0</v>
      </c>
      <c r="U187" s="264">
        <f t="shared" si="43"/>
        <v>384.968719</v>
      </c>
      <c r="V187" s="265">
        <f t="shared" si="43"/>
        <v>0</v>
      </c>
      <c r="W187" s="263">
        <f t="shared" si="43"/>
        <v>0</v>
      </c>
      <c r="X187" s="265">
        <f t="shared" si="43"/>
        <v>0</v>
      </c>
      <c r="Y187" s="264">
        <f t="shared" si="43"/>
        <v>0</v>
      </c>
      <c r="Z187" s="265">
        <f t="shared" si="43"/>
        <v>0</v>
      </c>
      <c r="AA187" s="263">
        <f t="shared" si="43"/>
        <v>0</v>
      </c>
      <c r="AB187" s="339">
        <v>0</v>
      </c>
    </row>
    <row r="188" spans="1:28" ht="11.25">
      <c r="A188" s="253" t="s">
        <v>455</v>
      </c>
      <c r="B188" s="769" t="s">
        <v>484</v>
      </c>
      <c r="C188" s="340">
        <v>49.737113</v>
      </c>
      <c r="D188" s="341">
        <v>49.737113</v>
      </c>
      <c r="E188" s="342">
        <v>0</v>
      </c>
      <c r="F188" s="342">
        <v>0.505749</v>
      </c>
      <c r="G188" s="342">
        <v>0</v>
      </c>
      <c r="H188" s="343">
        <v>47.330239</v>
      </c>
      <c r="I188" s="344">
        <v>0</v>
      </c>
      <c r="J188" s="345">
        <v>0</v>
      </c>
      <c r="K188" s="344">
        <v>0</v>
      </c>
      <c r="L188" s="346">
        <v>0</v>
      </c>
      <c r="M188" s="344">
        <v>0</v>
      </c>
      <c r="N188" s="345">
        <v>0</v>
      </c>
      <c r="O188" s="254"/>
      <c r="P188" s="340">
        <v>0.500509</v>
      </c>
      <c r="Q188" s="341">
        <v>0.500121</v>
      </c>
      <c r="R188" s="342">
        <v>0</v>
      </c>
      <c r="S188" s="342">
        <v>0.500121</v>
      </c>
      <c r="T188" s="342">
        <v>0</v>
      </c>
      <c r="U188" s="343">
        <v>0</v>
      </c>
      <c r="V188" s="344">
        <v>0</v>
      </c>
      <c r="W188" s="345">
        <v>0</v>
      </c>
      <c r="X188" s="344">
        <v>0</v>
      </c>
      <c r="Y188" s="346">
        <v>0</v>
      </c>
      <c r="Z188" s="344">
        <v>0</v>
      </c>
      <c r="AA188" s="345">
        <v>0</v>
      </c>
      <c r="AB188" s="254"/>
    </row>
    <row r="189" spans="1:28" ht="11.25">
      <c r="A189" s="255" t="s">
        <v>457</v>
      </c>
      <c r="B189" s="770"/>
      <c r="C189" s="347">
        <v>28.640846</v>
      </c>
      <c r="D189" s="348">
        <v>28.640846</v>
      </c>
      <c r="E189" s="349">
        <v>0</v>
      </c>
      <c r="F189" s="349">
        <v>0</v>
      </c>
      <c r="G189" s="349">
        <v>0</v>
      </c>
      <c r="H189" s="350">
        <v>28.640846</v>
      </c>
      <c r="I189" s="351">
        <v>0</v>
      </c>
      <c r="J189" s="352">
        <v>0</v>
      </c>
      <c r="K189" s="351">
        <v>0</v>
      </c>
      <c r="L189" s="353">
        <v>0</v>
      </c>
      <c r="M189" s="351">
        <v>0</v>
      </c>
      <c r="N189" s="352">
        <v>0</v>
      </c>
      <c r="O189" s="256"/>
      <c r="P189" s="347">
        <v>48.697075</v>
      </c>
      <c r="Q189" s="348">
        <v>48.659361</v>
      </c>
      <c r="R189" s="349">
        <v>0</v>
      </c>
      <c r="S189" s="349">
        <v>0</v>
      </c>
      <c r="T189" s="349">
        <v>48.659361</v>
      </c>
      <c r="U189" s="350">
        <v>0</v>
      </c>
      <c r="V189" s="351">
        <v>0</v>
      </c>
      <c r="W189" s="352">
        <v>0</v>
      </c>
      <c r="X189" s="351">
        <v>0</v>
      </c>
      <c r="Y189" s="353">
        <v>0</v>
      </c>
      <c r="Z189" s="351">
        <v>0</v>
      </c>
      <c r="AA189" s="352">
        <v>0</v>
      </c>
      <c r="AB189" s="256"/>
    </row>
    <row r="190" spans="1:28" ht="11.25">
      <c r="A190" s="255" t="s">
        <v>458</v>
      </c>
      <c r="B190" s="770"/>
      <c r="C190" s="347">
        <v>92.280256</v>
      </c>
      <c r="D190" s="348">
        <v>92.280256</v>
      </c>
      <c r="E190" s="349">
        <v>0</v>
      </c>
      <c r="F190" s="349">
        <v>0</v>
      </c>
      <c r="G190" s="349">
        <v>0</v>
      </c>
      <c r="H190" s="350">
        <v>92.201148</v>
      </c>
      <c r="I190" s="351">
        <v>0</v>
      </c>
      <c r="J190" s="331">
        <v>0</v>
      </c>
      <c r="K190" s="351">
        <v>0</v>
      </c>
      <c r="L190" s="331">
        <v>0</v>
      </c>
      <c r="M190" s="351">
        <v>0</v>
      </c>
      <c r="N190" s="352">
        <v>0</v>
      </c>
      <c r="O190" s="257"/>
      <c r="P190" s="347">
        <v>71.152333</v>
      </c>
      <c r="Q190" s="348">
        <v>71.097229</v>
      </c>
      <c r="R190" s="349">
        <v>0</v>
      </c>
      <c r="S190" s="349">
        <v>0</v>
      </c>
      <c r="T190" s="349">
        <v>71.041445</v>
      </c>
      <c r="U190" s="350">
        <v>0.055783</v>
      </c>
      <c r="V190" s="351">
        <v>0</v>
      </c>
      <c r="W190" s="331">
        <v>0</v>
      </c>
      <c r="X190" s="351">
        <v>0</v>
      </c>
      <c r="Y190" s="331">
        <v>0</v>
      </c>
      <c r="Z190" s="351">
        <v>0</v>
      </c>
      <c r="AA190" s="352">
        <v>0</v>
      </c>
      <c r="AB190" s="257"/>
    </row>
    <row r="191" spans="1:28" ht="11.25">
      <c r="A191" s="255" t="s">
        <v>459</v>
      </c>
      <c r="B191" s="770"/>
      <c r="C191" s="347">
        <v>0</v>
      </c>
      <c r="D191" s="348">
        <v>0</v>
      </c>
      <c r="E191" s="349">
        <v>0</v>
      </c>
      <c r="F191" s="349">
        <v>0</v>
      </c>
      <c r="G191" s="349">
        <v>0</v>
      </c>
      <c r="H191" s="350">
        <v>0</v>
      </c>
      <c r="I191" s="351">
        <v>0</v>
      </c>
      <c r="J191" s="352">
        <v>0</v>
      </c>
      <c r="K191" s="351">
        <v>0</v>
      </c>
      <c r="L191" s="353">
        <v>0</v>
      </c>
      <c r="M191" s="351">
        <v>0</v>
      </c>
      <c r="N191" s="352">
        <v>0</v>
      </c>
      <c r="O191" s="256"/>
      <c r="P191" s="347">
        <v>52.423515</v>
      </c>
      <c r="Q191" s="348">
        <v>52.382916</v>
      </c>
      <c r="R191" s="349">
        <v>0</v>
      </c>
      <c r="S191" s="349">
        <v>0</v>
      </c>
      <c r="T191" s="349">
        <v>52.382916</v>
      </c>
      <c r="U191" s="350">
        <v>0</v>
      </c>
      <c r="V191" s="351">
        <v>0</v>
      </c>
      <c r="W191" s="352">
        <v>0</v>
      </c>
      <c r="X191" s="351">
        <v>0</v>
      </c>
      <c r="Y191" s="353">
        <v>0</v>
      </c>
      <c r="Z191" s="351">
        <v>0</v>
      </c>
      <c r="AA191" s="352">
        <v>0</v>
      </c>
      <c r="AB191" s="256"/>
    </row>
    <row r="192" spans="1:28" ht="11.25">
      <c r="A192" s="255" t="s">
        <v>460</v>
      </c>
      <c r="B192" s="770"/>
      <c r="C192" s="347">
        <v>9.038054</v>
      </c>
      <c r="D192" s="348">
        <v>9.038054</v>
      </c>
      <c r="E192" s="349">
        <v>0.087145</v>
      </c>
      <c r="F192" s="349">
        <v>0</v>
      </c>
      <c r="G192" s="349">
        <v>0</v>
      </c>
      <c r="H192" s="350">
        <v>8.950909</v>
      </c>
      <c r="I192" s="351">
        <v>0</v>
      </c>
      <c r="J192" s="352">
        <v>0</v>
      </c>
      <c r="K192" s="351">
        <v>0</v>
      </c>
      <c r="L192" s="353">
        <v>0</v>
      </c>
      <c r="M192" s="351">
        <v>0</v>
      </c>
      <c r="N192" s="352">
        <v>0</v>
      </c>
      <c r="O192" s="256"/>
      <c r="P192" s="347">
        <v>8.652425</v>
      </c>
      <c r="Q192" s="348">
        <v>8.645729</v>
      </c>
      <c r="R192" s="349">
        <v>0.005907</v>
      </c>
      <c r="S192" s="349">
        <v>0</v>
      </c>
      <c r="T192" s="349">
        <v>8.639822</v>
      </c>
      <c r="U192" s="350">
        <v>0</v>
      </c>
      <c r="V192" s="351">
        <v>0</v>
      </c>
      <c r="W192" s="352">
        <v>0</v>
      </c>
      <c r="X192" s="351">
        <v>0</v>
      </c>
      <c r="Y192" s="353">
        <v>0</v>
      </c>
      <c r="Z192" s="351">
        <v>0</v>
      </c>
      <c r="AA192" s="352">
        <v>0</v>
      </c>
      <c r="AB192" s="256"/>
    </row>
    <row r="193" spans="1:28" ht="11.25">
      <c r="A193" s="255" t="s">
        <v>461</v>
      </c>
      <c r="B193" s="770"/>
      <c r="C193" s="347">
        <v>29.170784</v>
      </c>
      <c r="D193" s="348">
        <v>26.863332</v>
      </c>
      <c r="E193" s="349">
        <v>0.679823</v>
      </c>
      <c r="F193" s="349">
        <v>0</v>
      </c>
      <c r="G193" s="349">
        <v>17.277589</v>
      </c>
      <c r="H193" s="350">
        <v>0</v>
      </c>
      <c r="I193" s="351">
        <v>0</v>
      </c>
      <c r="J193" s="352">
        <v>0</v>
      </c>
      <c r="K193" s="351">
        <v>0</v>
      </c>
      <c r="L193" s="353">
        <v>0</v>
      </c>
      <c r="M193" s="351">
        <v>2.972662</v>
      </c>
      <c r="N193" s="352">
        <v>0</v>
      </c>
      <c r="O193" s="256"/>
      <c r="P193" s="347">
        <v>32.94316</v>
      </c>
      <c r="Q193" s="348">
        <v>32.923519</v>
      </c>
      <c r="R193" s="349">
        <v>0.094332</v>
      </c>
      <c r="S193" s="349">
        <v>0</v>
      </c>
      <c r="T193" s="349">
        <v>24.538646</v>
      </c>
      <c r="U193" s="350">
        <v>8.290541</v>
      </c>
      <c r="V193" s="351">
        <v>0</v>
      </c>
      <c r="W193" s="352">
        <v>0</v>
      </c>
      <c r="X193" s="351">
        <v>0</v>
      </c>
      <c r="Y193" s="353">
        <v>0</v>
      </c>
      <c r="Z193" s="351">
        <v>0</v>
      </c>
      <c r="AA193" s="352">
        <v>0</v>
      </c>
      <c r="AB193" s="256"/>
    </row>
    <row r="194" spans="1:28" ht="11.25">
      <c r="A194" s="258" t="s">
        <v>462</v>
      </c>
      <c r="B194" s="770"/>
      <c r="C194" s="354">
        <v>57.96875</v>
      </c>
      <c r="D194" s="355">
        <v>58.107184</v>
      </c>
      <c r="E194" s="356">
        <v>0.233062</v>
      </c>
      <c r="F194" s="356">
        <v>0</v>
      </c>
      <c r="G194" s="356">
        <v>57.918077</v>
      </c>
      <c r="H194" s="357">
        <v>0</v>
      </c>
      <c r="I194" s="358">
        <v>0</v>
      </c>
      <c r="J194" s="359">
        <v>0</v>
      </c>
      <c r="K194" s="358">
        <v>0</v>
      </c>
      <c r="L194" s="360">
        <v>0</v>
      </c>
      <c r="M194" s="358">
        <v>0</v>
      </c>
      <c r="N194" s="359">
        <v>0</v>
      </c>
      <c r="O194" s="259"/>
      <c r="P194" s="354">
        <v>63.024448</v>
      </c>
      <c r="Q194" s="355">
        <v>62.435445</v>
      </c>
      <c r="R194" s="356">
        <v>0.572757</v>
      </c>
      <c r="S194" s="356">
        <v>0</v>
      </c>
      <c r="T194" s="356">
        <v>62.435445</v>
      </c>
      <c r="U194" s="357">
        <v>0</v>
      </c>
      <c r="V194" s="358">
        <v>0</v>
      </c>
      <c r="W194" s="359">
        <v>0</v>
      </c>
      <c r="X194" s="358">
        <v>0</v>
      </c>
      <c r="Y194" s="360">
        <v>0</v>
      </c>
      <c r="Z194" s="358">
        <v>0</v>
      </c>
      <c r="AA194" s="359">
        <v>0</v>
      </c>
      <c r="AB194" s="259"/>
    </row>
    <row r="195" spans="1:28" ht="12" thickBot="1">
      <c r="A195" s="260" t="s">
        <v>278</v>
      </c>
      <c r="B195" s="771"/>
      <c r="C195" s="261">
        <f aca="true" t="shared" si="44" ref="C195:N195">+C188+C189+C190+C191+C192+C193+C194</f>
        <v>266.83580299999994</v>
      </c>
      <c r="D195" s="262">
        <f>+D188+D189+D190+D191+D192+D193+D194</f>
        <v>264.666785</v>
      </c>
      <c r="E195" s="263">
        <f>+E188+E189+E190+E191+E192+E193+E194</f>
        <v>1.00003</v>
      </c>
      <c r="F195" s="263">
        <f>+F188+F189+F190+F191+F192+F193+F194</f>
        <v>0.505749</v>
      </c>
      <c r="G195" s="263">
        <f>+G188+G189+G190+G191+G192+G193+G194</f>
        <v>75.19566599999999</v>
      </c>
      <c r="H195" s="264">
        <f>+H188+H189+H190+H191+H192+H193+H194</f>
        <v>177.123142</v>
      </c>
      <c r="I195" s="265">
        <f t="shared" si="44"/>
        <v>0</v>
      </c>
      <c r="J195" s="263">
        <f t="shared" si="44"/>
        <v>0</v>
      </c>
      <c r="K195" s="265">
        <f t="shared" si="44"/>
        <v>0</v>
      </c>
      <c r="L195" s="264">
        <f t="shared" si="44"/>
        <v>0</v>
      </c>
      <c r="M195" s="265">
        <f t="shared" si="44"/>
        <v>2.972662</v>
      </c>
      <c r="N195" s="263">
        <f t="shared" si="44"/>
        <v>0</v>
      </c>
      <c r="O195" s="339">
        <v>18.852063</v>
      </c>
      <c r="P195" s="261">
        <f aca="true" t="shared" si="45" ref="P195:AA195">+P188+P189+P190+P191+P192+P193+P194</f>
        <v>277.393465</v>
      </c>
      <c r="Q195" s="262">
        <f t="shared" si="45"/>
        <v>276.64432</v>
      </c>
      <c r="R195" s="263">
        <f t="shared" si="45"/>
        <v>0.6729959999999999</v>
      </c>
      <c r="S195" s="263">
        <f t="shared" si="45"/>
        <v>0.500121</v>
      </c>
      <c r="T195" s="263">
        <f t="shared" si="45"/>
        <v>267.697635</v>
      </c>
      <c r="U195" s="264">
        <f t="shared" si="45"/>
        <v>8.346324</v>
      </c>
      <c r="V195" s="265">
        <f t="shared" si="45"/>
        <v>0</v>
      </c>
      <c r="W195" s="263">
        <f t="shared" si="45"/>
        <v>0</v>
      </c>
      <c r="X195" s="265">
        <f t="shared" si="45"/>
        <v>0</v>
      </c>
      <c r="Y195" s="264">
        <f t="shared" si="45"/>
        <v>0</v>
      </c>
      <c r="Z195" s="265">
        <f t="shared" si="45"/>
        <v>0</v>
      </c>
      <c r="AA195" s="263">
        <f t="shared" si="45"/>
        <v>0</v>
      </c>
      <c r="AB195" s="339">
        <v>34.813036</v>
      </c>
    </row>
    <row r="196" spans="1:28" ht="11.25">
      <c r="A196" s="253" t="s">
        <v>455</v>
      </c>
      <c r="B196" s="769" t="s">
        <v>485</v>
      </c>
      <c r="C196" s="340">
        <v>0</v>
      </c>
      <c r="D196" s="341">
        <v>0</v>
      </c>
      <c r="E196" s="342">
        <v>0</v>
      </c>
      <c r="F196" s="342">
        <v>0</v>
      </c>
      <c r="G196" s="342">
        <v>0</v>
      </c>
      <c r="H196" s="343">
        <v>0</v>
      </c>
      <c r="I196" s="344">
        <v>0</v>
      </c>
      <c r="J196" s="345">
        <v>0</v>
      </c>
      <c r="K196" s="344">
        <v>0</v>
      </c>
      <c r="L196" s="346">
        <v>0</v>
      </c>
      <c r="M196" s="344">
        <v>0</v>
      </c>
      <c r="N196" s="345">
        <v>0</v>
      </c>
      <c r="O196" s="254"/>
      <c r="P196" s="340">
        <v>34.983561</v>
      </c>
      <c r="Q196" s="341">
        <v>34.983561</v>
      </c>
      <c r="R196" s="342">
        <v>34.983561</v>
      </c>
      <c r="S196" s="342">
        <v>0</v>
      </c>
      <c r="T196" s="342">
        <v>0</v>
      </c>
      <c r="U196" s="343">
        <v>0</v>
      </c>
      <c r="V196" s="344">
        <v>0</v>
      </c>
      <c r="W196" s="345">
        <v>0</v>
      </c>
      <c r="X196" s="344">
        <v>0</v>
      </c>
      <c r="Y196" s="346">
        <v>0</v>
      </c>
      <c r="Z196" s="344">
        <v>2.29509</v>
      </c>
      <c r="AA196" s="345">
        <v>0.000369</v>
      </c>
      <c r="AB196" s="254"/>
    </row>
    <row r="197" spans="1:28" ht="11.25">
      <c r="A197" s="255" t="s">
        <v>457</v>
      </c>
      <c r="B197" s="770"/>
      <c r="C197" s="347">
        <v>293.507842</v>
      </c>
      <c r="D197" s="348">
        <v>293.507842</v>
      </c>
      <c r="E197" s="349">
        <v>0</v>
      </c>
      <c r="F197" s="349">
        <v>0</v>
      </c>
      <c r="G197" s="349">
        <v>150.101023</v>
      </c>
      <c r="H197" s="350">
        <v>143.406818</v>
      </c>
      <c r="I197" s="351">
        <v>0</v>
      </c>
      <c r="J197" s="352">
        <v>0</v>
      </c>
      <c r="K197" s="351">
        <v>0</v>
      </c>
      <c r="L197" s="353">
        <v>0</v>
      </c>
      <c r="M197" s="351">
        <v>0</v>
      </c>
      <c r="N197" s="352">
        <v>0</v>
      </c>
      <c r="O197" s="256"/>
      <c r="P197" s="347">
        <v>0</v>
      </c>
      <c r="Q197" s="348">
        <v>0</v>
      </c>
      <c r="R197" s="349">
        <v>0</v>
      </c>
      <c r="S197" s="349">
        <v>0</v>
      </c>
      <c r="T197" s="349">
        <v>0</v>
      </c>
      <c r="U197" s="350">
        <v>0</v>
      </c>
      <c r="V197" s="351">
        <v>0</v>
      </c>
      <c r="W197" s="352">
        <v>0</v>
      </c>
      <c r="X197" s="351">
        <v>0</v>
      </c>
      <c r="Y197" s="353">
        <v>0</v>
      </c>
      <c r="Z197" s="351">
        <v>6.527162</v>
      </c>
      <c r="AA197" s="352">
        <v>0.022289</v>
      </c>
      <c r="AB197" s="256"/>
    </row>
    <row r="198" spans="1:28" ht="11.25">
      <c r="A198" s="255" t="s">
        <v>458</v>
      </c>
      <c r="B198" s="770"/>
      <c r="C198" s="347">
        <v>821.302866</v>
      </c>
      <c r="D198" s="348">
        <v>821.302866</v>
      </c>
      <c r="E198" s="349">
        <v>0</v>
      </c>
      <c r="F198" s="349">
        <v>0</v>
      </c>
      <c r="G198" s="349">
        <v>327.666834</v>
      </c>
      <c r="H198" s="350">
        <v>493.636033</v>
      </c>
      <c r="I198" s="351">
        <v>0</v>
      </c>
      <c r="J198" s="331">
        <v>0</v>
      </c>
      <c r="K198" s="351">
        <v>0</v>
      </c>
      <c r="L198" s="331">
        <v>0</v>
      </c>
      <c r="M198" s="351">
        <v>0</v>
      </c>
      <c r="N198" s="352">
        <v>0</v>
      </c>
      <c r="O198" s="257"/>
      <c r="P198" s="347">
        <v>0</v>
      </c>
      <c r="Q198" s="348">
        <v>0</v>
      </c>
      <c r="R198" s="349">
        <v>0</v>
      </c>
      <c r="S198" s="349">
        <v>0</v>
      </c>
      <c r="T198" s="349">
        <v>0</v>
      </c>
      <c r="U198" s="350">
        <v>0</v>
      </c>
      <c r="V198" s="351">
        <v>0</v>
      </c>
      <c r="W198" s="331">
        <v>0</v>
      </c>
      <c r="X198" s="351">
        <v>0</v>
      </c>
      <c r="Y198" s="331">
        <v>0</v>
      </c>
      <c r="Z198" s="351">
        <v>7.515469</v>
      </c>
      <c r="AA198" s="352">
        <v>0.008694</v>
      </c>
      <c r="AB198" s="257"/>
    </row>
    <row r="199" spans="1:28" ht="11.25">
      <c r="A199" s="255" t="s">
        <v>459</v>
      </c>
      <c r="B199" s="770"/>
      <c r="C199" s="347">
        <v>0</v>
      </c>
      <c r="D199" s="348">
        <v>0</v>
      </c>
      <c r="E199" s="349">
        <v>0</v>
      </c>
      <c r="F199" s="349">
        <v>0</v>
      </c>
      <c r="G199" s="349">
        <v>0</v>
      </c>
      <c r="H199" s="350">
        <v>0</v>
      </c>
      <c r="I199" s="351">
        <v>0</v>
      </c>
      <c r="J199" s="352">
        <v>0</v>
      </c>
      <c r="K199" s="351">
        <v>0</v>
      </c>
      <c r="L199" s="353">
        <v>0</v>
      </c>
      <c r="M199" s="351">
        <v>0</v>
      </c>
      <c r="N199" s="352">
        <v>0</v>
      </c>
      <c r="O199" s="256"/>
      <c r="P199" s="347">
        <v>0</v>
      </c>
      <c r="Q199" s="348">
        <v>0</v>
      </c>
      <c r="R199" s="349">
        <v>0</v>
      </c>
      <c r="S199" s="349">
        <v>0</v>
      </c>
      <c r="T199" s="349">
        <v>0</v>
      </c>
      <c r="U199" s="350">
        <v>0</v>
      </c>
      <c r="V199" s="351">
        <v>0</v>
      </c>
      <c r="W199" s="352">
        <v>0</v>
      </c>
      <c r="X199" s="351">
        <v>0</v>
      </c>
      <c r="Y199" s="353">
        <v>0</v>
      </c>
      <c r="Z199" s="351">
        <v>1.075065</v>
      </c>
      <c r="AA199" s="352">
        <v>0.000388</v>
      </c>
      <c r="AB199" s="256"/>
    </row>
    <row r="200" spans="1:28" ht="11.25">
      <c r="A200" s="255" t="s">
        <v>460</v>
      </c>
      <c r="B200" s="770"/>
      <c r="C200" s="347">
        <v>0</v>
      </c>
      <c r="D200" s="348">
        <v>0</v>
      </c>
      <c r="E200" s="349">
        <v>0</v>
      </c>
      <c r="F200" s="349">
        <v>0</v>
      </c>
      <c r="G200" s="349">
        <v>0</v>
      </c>
      <c r="H200" s="350">
        <v>0</v>
      </c>
      <c r="I200" s="351">
        <v>0</v>
      </c>
      <c r="J200" s="352">
        <v>0</v>
      </c>
      <c r="K200" s="351">
        <v>0</v>
      </c>
      <c r="L200" s="353">
        <v>0</v>
      </c>
      <c r="M200" s="351">
        <v>0</v>
      </c>
      <c r="N200" s="352">
        <v>0</v>
      </c>
      <c r="O200" s="256"/>
      <c r="P200" s="347">
        <v>0</v>
      </c>
      <c r="Q200" s="348">
        <v>0</v>
      </c>
      <c r="R200" s="349">
        <v>0</v>
      </c>
      <c r="S200" s="349">
        <v>0</v>
      </c>
      <c r="T200" s="349">
        <v>0</v>
      </c>
      <c r="U200" s="350">
        <v>0</v>
      </c>
      <c r="V200" s="351">
        <v>0</v>
      </c>
      <c r="W200" s="352">
        <v>0</v>
      </c>
      <c r="X200" s="351">
        <v>0</v>
      </c>
      <c r="Y200" s="353">
        <v>0</v>
      </c>
      <c r="Z200" s="351">
        <v>1.057818</v>
      </c>
      <c r="AA200" s="352">
        <v>0.001</v>
      </c>
      <c r="AB200" s="256"/>
    </row>
    <row r="201" spans="1:28" ht="11.25">
      <c r="A201" s="255" t="s">
        <v>461</v>
      </c>
      <c r="B201" s="770"/>
      <c r="C201" s="347">
        <v>0</v>
      </c>
      <c r="D201" s="348">
        <v>0</v>
      </c>
      <c r="E201" s="349">
        <v>0</v>
      </c>
      <c r="F201" s="349">
        <v>0</v>
      </c>
      <c r="G201" s="349">
        <v>0</v>
      </c>
      <c r="H201" s="350">
        <v>0</v>
      </c>
      <c r="I201" s="351">
        <v>0</v>
      </c>
      <c r="J201" s="352">
        <v>0</v>
      </c>
      <c r="K201" s="351">
        <v>0</v>
      </c>
      <c r="L201" s="353">
        <v>0</v>
      </c>
      <c r="M201" s="351">
        <v>0</v>
      </c>
      <c r="N201" s="352">
        <v>0</v>
      </c>
      <c r="O201" s="256"/>
      <c r="P201" s="347">
        <v>233.583521</v>
      </c>
      <c r="Q201" s="348">
        <v>231.500355</v>
      </c>
      <c r="R201" s="349">
        <v>0</v>
      </c>
      <c r="S201" s="349">
        <v>0</v>
      </c>
      <c r="T201" s="349">
        <v>102.197353</v>
      </c>
      <c r="U201" s="350">
        <v>129.303002</v>
      </c>
      <c r="V201" s="351">
        <v>0</v>
      </c>
      <c r="W201" s="352">
        <v>0</v>
      </c>
      <c r="X201" s="351">
        <v>0</v>
      </c>
      <c r="Y201" s="353">
        <v>0</v>
      </c>
      <c r="Z201" s="351">
        <v>6.374373</v>
      </c>
      <c r="AA201" s="352">
        <v>0.006048</v>
      </c>
      <c r="AB201" s="256"/>
    </row>
    <row r="202" spans="1:28" ht="11.25">
      <c r="A202" s="258" t="s">
        <v>462</v>
      </c>
      <c r="B202" s="770"/>
      <c r="C202" s="354">
        <v>0</v>
      </c>
      <c r="D202" s="355">
        <v>0</v>
      </c>
      <c r="E202" s="356">
        <v>0</v>
      </c>
      <c r="F202" s="356">
        <v>0</v>
      </c>
      <c r="G202" s="356">
        <v>0</v>
      </c>
      <c r="H202" s="357">
        <v>0</v>
      </c>
      <c r="I202" s="358">
        <v>0</v>
      </c>
      <c r="J202" s="359">
        <v>0</v>
      </c>
      <c r="K202" s="358">
        <v>0</v>
      </c>
      <c r="L202" s="360">
        <v>0</v>
      </c>
      <c r="M202" s="358">
        <v>0</v>
      </c>
      <c r="N202" s="359">
        <v>0</v>
      </c>
      <c r="O202" s="259"/>
      <c r="P202" s="354">
        <v>220.824883</v>
      </c>
      <c r="Q202" s="355">
        <v>220.803101</v>
      </c>
      <c r="R202" s="356">
        <v>0</v>
      </c>
      <c r="S202" s="356">
        <v>0</v>
      </c>
      <c r="T202" s="356">
        <v>220.803101</v>
      </c>
      <c r="U202" s="357">
        <v>0</v>
      </c>
      <c r="V202" s="358">
        <v>0</v>
      </c>
      <c r="W202" s="359">
        <v>0</v>
      </c>
      <c r="X202" s="358">
        <v>0</v>
      </c>
      <c r="Y202" s="360">
        <v>0</v>
      </c>
      <c r="Z202" s="358">
        <v>0.519697</v>
      </c>
      <c r="AA202" s="359">
        <v>0.00279</v>
      </c>
      <c r="AB202" s="259"/>
    </row>
    <row r="203" spans="1:28" ht="12" thickBot="1">
      <c r="A203" s="260" t="s">
        <v>278</v>
      </c>
      <c r="B203" s="771"/>
      <c r="C203" s="261">
        <f aca="true" t="shared" si="46" ref="C203:N203">+C196+C197+C198+C199+C200+C201+C202</f>
        <v>1114.810708</v>
      </c>
      <c r="D203" s="262">
        <f>+D196+D197+D198+D199+D200+D201+D202</f>
        <v>1114.810708</v>
      </c>
      <c r="E203" s="263">
        <f>+E196+E197+E198+E199+E200+E201+E202</f>
        <v>0</v>
      </c>
      <c r="F203" s="263">
        <f>+F196+F197+F198+F199+F200+F201+F202</f>
        <v>0</v>
      </c>
      <c r="G203" s="263">
        <f>+G196+G197+G198+G199+G200+G201+G202</f>
        <v>477.767857</v>
      </c>
      <c r="H203" s="264">
        <f>+H196+H197+H198+H199+H200+H201+H202</f>
        <v>637.0428509999999</v>
      </c>
      <c r="I203" s="265">
        <f t="shared" si="46"/>
        <v>0</v>
      </c>
      <c r="J203" s="263">
        <f t="shared" si="46"/>
        <v>0</v>
      </c>
      <c r="K203" s="265">
        <f t="shared" si="46"/>
        <v>0</v>
      </c>
      <c r="L203" s="264">
        <f t="shared" si="46"/>
        <v>0</v>
      </c>
      <c r="M203" s="265">
        <f t="shared" si="46"/>
        <v>0</v>
      </c>
      <c r="N203" s="263">
        <f t="shared" si="46"/>
        <v>0</v>
      </c>
      <c r="O203" s="339">
        <v>149.006679</v>
      </c>
      <c r="P203" s="261">
        <f aca="true" t="shared" si="47" ref="P203:AA203">+P196+P197+P198+P199+P200+P201+P202</f>
        <v>489.39196499999997</v>
      </c>
      <c r="Q203" s="262">
        <f t="shared" si="47"/>
        <v>487.287017</v>
      </c>
      <c r="R203" s="263">
        <f t="shared" si="47"/>
        <v>34.983561</v>
      </c>
      <c r="S203" s="263">
        <f t="shared" si="47"/>
        <v>0</v>
      </c>
      <c r="T203" s="263">
        <f t="shared" si="47"/>
        <v>323.000454</v>
      </c>
      <c r="U203" s="264">
        <f t="shared" si="47"/>
        <v>129.303002</v>
      </c>
      <c r="V203" s="265">
        <f t="shared" si="47"/>
        <v>0</v>
      </c>
      <c r="W203" s="263">
        <f t="shared" si="47"/>
        <v>0</v>
      </c>
      <c r="X203" s="265">
        <f t="shared" si="47"/>
        <v>0</v>
      </c>
      <c r="Y203" s="264">
        <f t="shared" si="47"/>
        <v>0</v>
      </c>
      <c r="Z203" s="265">
        <f t="shared" si="47"/>
        <v>25.364674</v>
      </c>
      <c r="AA203" s="263">
        <f t="shared" si="47"/>
        <v>0.041578000000000004</v>
      </c>
      <c r="AB203" s="339">
        <v>138.9305</v>
      </c>
    </row>
    <row r="204" spans="1:28" ht="11.25">
      <c r="A204" s="253" t="s">
        <v>455</v>
      </c>
      <c r="B204" s="769" t="s">
        <v>486</v>
      </c>
      <c r="C204" s="340">
        <v>10.634913</v>
      </c>
      <c r="D204" s="341">
        <v>10.634905</v>
      </c>
      <c r="E204" s="342">
        <v>0</v>
      </c>
      <c r="F204" s="342">
        <v>0</v>
      </c>
      <c r="G204" s="342">
        <v>10.605812</v>
      </c>
      <c r="H204" s="343">
        <v>0.029092</v>
      </c>
      <c r="I204" s="344">
        <v>0</v>
      </c>
      <c r="J204" s="345">
        <v>0</v>
      </c>
      <c r="K204" s="344">
        <v>0</v>
      </c>
      <c r="L204" s="346">
        <v>0</v>
      </c>
      <c r="M204" s="344">
        <v>0.055788</v>
      </c>
      <c r="N204" s="345">
        <v>6E-05</v>
      </c>
      <c r="O204" s="254"/>
      <c r="P204" s="340">
        <v>0</v>
      </c>
      <c r="Q204" s="341">
        <v>0</v>
      </c>
      <c r="R204" s="342">
        <v>0</v>
      </c>
      <c r="S204" s="342">
        <v>0</v>
      </c>
      <c r="T204" s="342">
        <v>0</v>
      </c>
      <c r="U204" s="343">
        <v>0</v>
      </c>
      <c r="V204" s="344">
        <v>0</v>
      </c>
      <c r="W204" s="345">
        <v>0</v>
      </c>
      <c r="X204" s="344">
        <v>0</v>
      </c>
      <c r="Y204" s="346">
        <v>0</v>
      </c>
      <c r="Z204" s="344">
        <v>0</v>
      </c>
      <c r="AA204" s="345">
        <v>0</v>
      </c>
      <c r="AB204" s="254"/>
    </row>
    <row r="205" spans="1:28" ht="11.25">
      <c r="A205" s="255" t="s">
        <v>457</v>
      </c>
      <c r="B205" s="770"/>
      <c r="C205" s="347">
        <v>0.010014</v>
      </c>
      <c r="D205" s="348">
        <v>0.010011</v>
      </c>
      <c r="E205" s="349">
        <v>0</v>
      </c>
      <c r="F205" s="349">
        <v>0</v>
      </c>
      <c r="G205" s="349">
        <v>0</v>
      </c>
      <c r="H205" s="350">
        <v>0.010011</v>
      </c>
      <c r="I205" s="351">
        <v>0</v>
      </c>
      <c r="J205" s="352">
        <v>0</v>
      </c>
      <c r="K205" s="351">
        <v>0</v>
      </c>
      <c r="L205" s="353">
        <v>0</v>
      </c>
      <c r="M205" s="351">
        <v>0</v>
      </c>
      <c r="N205" s="352">
        <v>0</v>
      </c>
      <c r="O205" s="256"/>
      <c r="P205" s="347">
        <v>1.415795</v>
      </c>
      <c r="Q205" s="348">
        <v>1.415366</v>
      </c>
      <c r="R205" s="349">
        <v>0</v>
      </c>
      <c r="S205" s="349">
        <v>0</v>
      </c>
      <c r="T205" s="349">
        <v>0</v>
      </c>
      <c r="U205" s="350">
        <v>1.415366</v>
      </c>
      <c r="V205" s="351">
        <v>0</v>
      </c>
      <c r="W205" s="352">
        <v>0</v>
      </c>
      <c r="X205" s="351">
        <v>0</v>
      </c>
      <c r="Y205" s="353">
        <v>0</v>
      </c>
      <c r="Z205" s="351">
        <v>0</v>
      </c>
      <c r="AA205" s="352">
        <v>0</v>
      </c>
      <c r="AB205" s="256"/>
    </row>
    <row r="206" spans="1:28" ht="11.25">
      <c r="A206" s="255" t="s">
        <v>458</v>
      </c>
      <c r="B206" s="770"/>
      <c r="C206" s="347">
        <v>9E-06</v>
      </c>
      <c r="D206" s="348">
        <v>9E-06</v>
      </c>
      <c r="E206" s="349">
        <v>0</v>
      </c>
      <c r="F206" s="349">
        <v>0</v>
      </c>
      <c r="G206" s="349">
        <v>0</v>
      </c>
      <c r="H206" s="350">
        <v>9E-06</v>
      </c>
      <c r="I206" s="351">
        <v>0</v>
      </c>
      <c r="J206" s="331">
        <v>0</v>
      </c>
      <c r="K206" s="351">
        <v>0</v>
      </c>
      <c r="L206" s="331">
        <v>0</v>
      </c>
      <c r="M206" s="351">
        <v>0.05</v>
      </c>
      <c r="N206" s="352">
        <v>8E-06</v>
      </c>
      <c r="O206" s="257"/>
      <c r="P206" s="347">
        <v>0</v>
      </c>
      <c r="Q206" s="348">
        <v>0</v>
      </c>
      <c r="R206" s="349">
        <v>0</v>
      </c>
      <c r="S206" s="349">
        <v>0</v>
      </c>
      <c r="T206" s="349">
        <v>0</v>
      </c>
      <c r="U206" s="350">
        <v>0</v>
      </c>
      <c r="V206" s="351">
        <v>0</v>
      </c>
      <c r="W206" s="331">
        <v>0</v>
      </c>
      <c r="X206" s="351">
        <v>0</v>
      </c>
      <c r="Y206" s="331">
        <v>0</v>
      </c>
      <c r="Z206" s="351">
        <v>0</v>
      </c>
      <c r="AA206" s="352">
        <v>0</v>
      </c>
      <c r="AB206" s="257"/>
    </row>
    <row r="207" spans="1:28" ht="11.25">
      <c r="A207" s="255" t="s">
        <v>459</v>
      </c>
      <c r="B207" s="770"/>
      <c r="C207" s="347">
        <v>0</v>
      </c>
      <c r="D207" s="348">
        <v>0</v>
      </c>
      <c r="E207" s="349">
        <v>0</v>
      </c>
      <c r="F207" s="349">
        <v>0</v>
      </c>
      <c r="G207" s="349">
        <v>0</v>
      </c>
      <c r="H207" s="350">
        <v>0</v>
      </c>
      <c r="I207" s="351">
        <v>0</v>
      </c>
      <c r="J207" s="352">
        <v>0</v>
      </c>
      <c r="K207" s="351">
        <v>0</v>
      </c>
      <c r="L207" s="353">
        <v>0</v>
      </c>
      <c r="M207" s="351">
        <v>0</v>
      </c>
      <c r="N207" s="352">
        <v>0</v>
      </c>
      <c r="O207" s="256"/>
      <c r="P207" s="347">
        <v>0.414534</v>
      </c>
      <c r="Q207" s="348">
        <v>0.414319</v>
      </c>
      <c r="R207" s="349">
        <v>0</v>
      </c>
      <c r="S207" s="349">
        <v>0</v>
      </c>
      <c r="T207" s="349">
        <v>0</v>
      </c>
      <c r="U207" s="350">
        <v>0.414319</v>
      </c>
      <c r="V207" s="351">
        <v>0</v>
      </c>
      <c r="W207" s="352">
        <v>0</v>
      </c>
      <c r="X207" s="351">
        <v>0</v>
      </c>
      <c r="Y207" s="353">
        <v>0</v>
      </c>
      <c r="Z207" s="351">
        <v>0</v>
      </c>
      <c r="AA207" s="352">
        <v>0</v>
      </c>
      <c r="AB207" s="256"/>
    </row>
    <row r="208" spans="1:28" ht="11.25">
      <c r="A208" s="255" t="s">
        <v>460</v>
      </c>
      <c r="B208" s="770"/>
      <c r="C208" s="347">
        <v>76.848319</v>
      </c>
      <c r="D208" s="348">
        <v>76.824683</v>
      </c>
      <c r="E208" s="349">
        <v>0</v>
      </c>
      <c r="F208" s="349">
        <v>0</v>
      </c>
      <c r="G208" s="349">
        <v>0</v>
      </c>
      <c r="H208" s="350">
        <v>76.824683</v>
      </c>
      <c r="I208" s="351">
        <v>0</v>
      </c>
      <c r="J208" s="352">
        <v>0</v>
      </c>
      <c r="K208" s="351">
        <v>0</v>
      </c>
      <c r="L208" s="353">
        <v>0</v>
      </c>
      <c r="M208" s="351">
        <v>0</v>
      </c>
      <c r="N208" s="352">
        <v>0</v>
      </c>
      <c r="O208" s="256"/>
      <c r="P208" s="347">
        <v>0</v>
      </c>
      <c r="Q208" s="348">
        <v>0</v>
      </c>
      <c r="R208" s="349">
        <v>0</v>
      </c>
      <c r="S208" s="349">
        <v>0</v>
      </c>
      <c r="T208" s="349">
        <v>0</v>
      </c>
      <c r="U208" s="350">
        <v>0</v>
      </c>
      <c r="V208" s="351">
        <v>0</v>
      </c>
      <c r="W208" s="352">
        <v>0</v>
      </c>
      <c r="X208" s="351">
        <v>0</v>
      </c>
      <c r="Y208" s="353">
        <v>0</v>
      </c>
      <c r="Z208" s="351">
        <v>0</v>
      </c>
      <c r="AA208" s="352">
        <v>0</v>
      </c>
      <c r="AB208" s="256"/>
    </row>
    <row r="209" spans="1:28" ht="11.25">
      <c r="A209" s="255" t="s">
        <v>461</v>
      </c>
      <c r="B209" s="770"/>
      <c r="C209" s="347">
        <v>0.854023</v>
      </c>
      <c r="D209" s="348">
        <v>0.853764</v>
      </c>
      <c r="E209" s="349">
        <v>0</v>
      </c>
      <c r="F209" s="349">
        <v>0</v>
      </c>
      <c r="G209" s="349">
        <v>0</v>
      </c>
      <c r="H209" s="350">
        <v>0.853764</v>
      </c>
      <c r="I209" s="351">
        <v>0</v>
      </c>
      <c r="J209" s="352">
        <v>0</v>
      </c>
      <c r="K209" s="351">
        <v>0</v>
      </c>
      <c r="L209" s="353">
        <v>0</v>
      </c>
      <c r="M209" s="351">
        <v>0</v>
      </c>
      <c r="N209" s="352">
        <v>0</v>
      </c>
      <c r="O209" s="256"/>
      <c r="P209" s="347">
        <v>0</v>
      </c>
      <c r="Q209" s="348">
        <v>0</v>
      </c>
      <c r="R209" s="349">
        <v>0</v>
      </c>
      <c r="S209" s="349">
        <v>0</v>
      </c>
      <c r="T209" s="349">
        <v>0</v>
      </c>
      <c r="U209" s="350">
        <v>0</v>
      </c>
      <c r="V209" s="351">
        <v>0</v>
      </c>
      <c r="W209" s="352">
        <v>0</v>
      </c>
      <c r="X209" s="351">
        <v>0</v>
      </c>
      <c r="Y209" s="353">
        <v>0</v>
      </c>
      <c r="Z209" s="351">
        <v>0</v>
      </c>
      <c r="AA209" s="352">
        <v>0</v>
      </c>
      <c r="AB209" s="256"/>
    </row>
    <row r="210" spans="1:28" ht="11.25">
      <c r="A210" s="258" t="s">
        <v>462</v>
      </c>
      <c r="B210" s="770"/>
      <c r="C210" s="354">
        <v>19.338266</v>
      </c>
      <c r="D210" s="355">
        <v>9.334574</v>
      </c>
      <c r="E210" s="356">
        <v>0</v>
      </c>
      <c r="F210" s="356">
        <v>0</v>
      </c>
      <c r="G210" s="356">
        <v>0</v>
      </c>
      <c r="H210" s="357">
        <v>9.334574</v>
      </c>
      <c r="I210" s="358">
        <v>0</v>
      </c>
      <c r="J210" s="359">
        <v>0</v>
      </c>
      <c r="K210" s="358">
        <v>0</v>
      </c>
      <c r="L210" s="360">
        <v>0</v>
      </c>
      <c r="M210" s="358">
        <v>9.99887</v>
      </c>
      <c r="N210" s="359">
        <v>0.001987</v>
      </c>
      <c r="O210" s="259"/>
      <c r="P210" s="354">
        <v>13.727517</v>
      </c>
      <c r="Q210" s="355">
        <v>3.72668</v>
      </c>
      <c r="R210" s="356">
        <v>0</v>
      </c>
      <c r="S210" s="356">
        <v>0</v>
      </c>
      <c r="T210" s="356">
        <v>0</v>
      </c>
      <c r="U210" s="357">
        <v>3.72668</v>
      </c>
      <c r="V210" s="358">
        <v>0</v>
      </c>
      <c r="W210" s="359">
        <v>0</v>
      </c>
      <c r="X210" s="358">
        <v>0</v>
      </c>
      <c r="Y210" s="360">
        <v>0</v>
      </c>
      <c r="Z210" s="358">
        <v>10.00169</v>
      </c>
      <c r="AA210" s="359">
        <v>0.001984</v>
      </c>
      <c r="AB210" s="259"/>
    </row>
    <row r="211" spans="1:28" ht="12" thickBot="1">
      <c r="A211" s="260" t="s">
        <v>278</v>
      </c>
      <c r="B211" s="771"/>
      <c r="C211" s="261">
        <f aca="true" t="shared" si="48" ref="C211:N211">+C204+C205+C206+C207+C208+C209+C210</f>
        <v>107.68554400000001</v>
      </c>
      <c r="D211" s="262">
        <f>+D204+D205+D206+D207+D208+D209+D210</f>
        <v>97.657946</v>
      </c>
      <c r="E211" s="263">
        <f>+E204+E205+E206+E207+E208+E209+E210</f>
        <v>0</v>
      </c>
      <c r="F211" s="263">
        <f>+F204+F205+F206+F207+F208+F209+F210</f>
        <v>0</v>
      </c>
      <c r="G211" s="263">
        <f>+G204+G205+G206+G207+G208+G209+G210</f>
        <v>10.605812</v>
      </c>
      <c r="H211" s="264">
        <f>+H204+H205+H206+H207+H208+H209+H210</f>
        <v>87.052133</v>
      </c>
      <c r="I211" s="265">
        <f t="shared" si="48"/>
        <v>0</v>
      </c>
      <c r="J211" s="263">
        <f t="shared" si="48"/>
        <v>0</v>
      </c>
      <c r="K211" s="265">
        <f t="shared" si="48"/>
        <v>0</v>
      </c>
      <c r="L211" s="264">
        <f t="shared" si="48"/>
        <v>0</v>
      </c>
      <c r="M211" s="265">
        <f t="shared" si="48"/>
        <v>10.104658</v>
      </c>
      <c r="N211" s="263">
        <f t="shared" si="48"/>
        <v>0.002055</v>
      </c>
      <c r="O211" s="339">
        <v>2.652396</v>
      </c>
      <c r="P211" s="261">
        <f aca="true" t="shared" si="49" ref="P211:AA211">+P204+P205+P206+P207+P208+P209+P210</f>
        <v>15.557846000000001</v>
      </c>
      <c r="Q211" s="262">
        <f t="shared" si="49"/>
        <v>5.5563649999999996</v>
      </c>
      <c r="R211" s="263">
        <f t="shared" si="49"/>
        <v>0</v>
      </c>
      <c r="S211" s="263">
        <f t="shared" si="49"/>
        <v>0</v>
      </c>
      <c r="T211" s="263">
        <f t="shared" si="49"/>
        <v>0</v>
      </c>
      <c r="U211" s="264">
        <f t="shared" si="49"/>
        <v>5.5563649999999996</v>
      </c>
      <c r="V211" s="265">
        <f t="shared" si="49"/>
        <v>0</v>
      </c>
      <c r="W211" s="263">
        <f t="shared" si="49"/>
        <v>0</v>
      </c>
      <c r="X211" s="265">
        <f t="shared" si="49"/>
        <v>0</v>
      </c>
      <c r="Y211" s="264">
        <f t="shared" si="49"/>
        <v>0</v>
      </c>
      <c r="Z211" s="265">
        <f t="shared" si="49"/>
        <v>10.00169</v>
      </c>
      <c r="AA211" s="263">
        <f t="shared" si="49"/>
        <v>0.001984</v>
      </c>
      <c r="AB211" s="339">
        <v>0.025989</v>
      </c>
    </row>
    <row r="212" spans="1:28" ht="11.25">
      <c r="A212" s="253" t="s">
        <v>455</v>
      </c>
      <c r="B212" s="769" t="s">
        <v>487</v>
      </c>
      <c r="C212" s="340">
        <v>16.885634</v>
      </c>
      <c r="D212" s="341">
        <v>16.884803</v>
      </c>
      <c r="E212" s="342">
        <v>9.170247</v>
      </c>
      <c r="F212" s="342">
        <v>0</v>
      </c>
      <c r="G212" s="342">
        <v>0</v>
      </c>
      <c r="H212" s="343">
        <v>7.714556</v>
      </c>
      <c r="I212" s="344">
        <v>0</v>
      </c>
      <c r="J212" s="345">
        <v>0</v>
      </c>
      <c r="K212" s="344">
        <v>0</v>
      </c>
      <c r="L212" s="346">
        <v>0</v>
      </c>
      <c r="M212" s="344">
        <v>0</v>
      </c>
      <c r="N212" s="345">
        <v>0</v>
      </c>
      <c r="O212" s="254"/>
      <c r="P212" s="340">
        <v>18.382504</v>
      </c>
      <c r="Q212" s="341">
        <v>6.831667</v>
      </c>
      <c r="R212" s="342">
        <v>11.549443</v>
      </c>
      <c r="S212" s="342">
        <v>0</v>
      </c>
      <c r="T212" s="342">
        <v>0</v>
      </c>
      <c r="U212" s="343">
        <v>6.831667</v>
      </c>
      <c r="V212" s="344">
        <v>0</v>
      </c>
      <c r="W212" s="345">
        <v>0</v>
      </c>
      <c r="X212" s="344">
        <v>0</v>
      </c>
      <c r="Y212" s="346">
        <v>0</v>
      </c>
      <c r="Z212" s="344">
        <v>0</v>
      </c>
      <c r="AA212" s="345">
        <v>0</v>
      </c>
      <c r="AB212" s="254"/>
    </row>
    <row r="213" spans="1:28" ht="11.25">
      <c r="A213" s="255" t="s">
        <v>457</v>
      </c>
      <c r="B213" s="770"/>
      <c r="C213" s="347">
        <v>162.364392</v>
      </c>
      <c r="D213" s="348">
        <v>161.965102</v>
      </c>
      <c r="E213" s="349">
        <v>92.097379</v>
      </c>
      <c r="F213" s="349">
        <v>0</v>
      </c>
      <c r="G213" s="349">
        <v>34.875205</v>
      </c>
      <c r="H213" s="350">
        <v>35.369057</v>
      </c>
      <c r="I213" s="351">
        <v>0</v>
      </c>
      <c r="J213" s="352">
        <v>0</v>
      </c>
      <c r="K213" s="351">
        <v>0</v>
      </c>
      <c r="L213" s="353">
        <v>0</v>
      </c>
      <c r="M213" s="351">
        <v>0</v>
      </c>
      <c r="N213" s="352">
        <v>0</v>
      </c>
      <c r="O213" s="256"/>
      <c r="P213" s="347">
        <v>4558.724665</v>
      </c>
      <c r="Q213" s="348">
        <v>4554.290509</v>
      </c>
      <c r="R213" s="349">
        <v>934.008905</v>
      </c>
      <c r="S213" s="349">
        <v>0</v>
      </c>
      <c r="T213" s="349">
        <v>3590.052851</v>
      </c>
      <c r="U213" s="350">
        <v>34.262831</v>
      </c>
      <c r="V213" s="351">
        <v>0</v>
      </c>
      <c r="W213" s="352">
        <v>0</v>
      </c>
      <c r="X213" s="351">
        <v>0</v>
      </c>
      <c r="Y213" s="353">
        <v>0</v>
      </c>
      <c r="Z213" s="351">
        <v>0</v>
      </c>
      <c r="AA213" s="352">
        <v>0</v>
      </c>
      <c r="AB213" s="256"/>
    </row>
    <row r="214" spans="1:28" ht="11.25">
      <c r="A214" s="255" t="s">
        <v>458</v>
      </c>
      <c r="B214" s="770"/>
      <c r="C214" s="347">
        <v>3422.606989</v>
      </c>
      <c r="D214" s="348">
        <v>3412.46642</v>
      </c>
      <c r="E214" s="349">
        <v>73.484261</v>
      </c>
      <c r="F214" s="349">
        <v>0</v>
      </c>
      <c r="G214" s="349">
        <v>3348.521876</v>
      </c>
      <c r="H214" s="350">
        <v>0</v>
      </c>
      <c r="I214" s="351">
        <v>0</v>
      </c>
      <c r="J214" s="331">
        <v>0</v>
      </c>
      <c r="K214" s="351">
        <v>0</v>
      </c>
      <c r="L214" s="331">
        <v>0</v>
      </c>
      <c r="M214" s="351">
        <v>0</v>
      </c>
      <c r="N214" s="352">
        <v>0</v>
      </c>
      <c r="O214" s="257"/>
      <c r="P214" s="347">
        <v>1491.214419</v>
      </c>
      <c r="Q214" s="348">
        <v>1491.017083</v>
      </c>
      <c r="R214" s="349">
        <v>74.3008</v>
      </c>
      <c r="S214" s="349">
        <v>0</v>
      </c>
      <c r="T214" s="349">
        <v>1416.716283</v>
      </c>
      <c r="U214" s="350">
        <v>0</v>
      </c>
      <c r="V214" s="351">
        <v>0</v>
      </c>
      <c r="W214" s="331">
        <v>0</v>
      </c>
      <c r="X214" s="351">
        <v>0</v>
      </c>
      <c r="Y214" s="331">
        <v>0</v>
      </c>
      <c r="Z214" s="351">
        <v>0</v>
      </c>
      <c r="AA214" s="352">
        <v>0</v>
      </c>
      <c r="AB214" s="257"/>
    </row>
    <row r="215" spans="1:28" ht="11.25">
      <c r="A215" s="255" t="s">
        <v>459</v>
      </c>
      <c r="B215" s="770"/>
      <c r="C215" s="347">
        <v>1216.033923</v>
      </c>
      <c r="D215" s="348">
        <v>1215.686477</v>
      </c>
      <c r="E215" s="349">
        <v>0.107588</v>
      </c>
      <c r="F215" s="349">
        <v>0</v>
      </c>
      <c r="G215" s="349">
        <v>1215.686477</v>
      </c>
      <c r="H215" s="350">
        <v>0</v>
      </c>
      <c r="I215" s="351">
        <v>0</v>
      </c>
      <c r="J215" s="352">
        <v>0</v>
      </c>
      <c r="K215" s="351">
        <v>0</v>
      </c>
      <c r="L215" s="353">
        <v>0</v>
      </c>
      <c r="M215" s="351">
        <v>0</v>
      </c>
      <c r="N215" s="352">
        <v>0</v>
      </c>
      <c r="O215" s="256"/>
      <c r="P215" s="347">
        <v>336.815041</v>
      </c>
      <c r="Q215" s="348">
        <v>336.76238</v>
      </c>
      <c r="R215" s="349">
        <v>0</v>
      </c>
      <c r="S215" s="349">
        <v>0</v>
      </c>
      <c r="T215" s="349">
        <v>336.76238</v>
      </c>
      <c r="U215" s="350">
        <v>0</v>
      </c>
      <c r="V215" s="351">
        <v>0</v>
      </c>
      <c r="W215" s="352">
        <v>0</v>
      </c>
      <c r="X215" s="351">
        <v>0</v>
      </c>
      <c r="Y215" s="353">
        <v>0</v>
      </c>
      <c r="Z215" s="351">
        <v>0</v>
      </c>
      <c r="AA215" s="352">
        <v>0</v>
      </c>
      <c r="AB215" s="256"/>
    </row>
    <row r="216" spans="1:28" ht="11.25">
      <c r="A216" s="255" t="s">
        <v>460</v>
      </c>
      <c r="B216" s="770"/>
      <c r="C216" s="347">
        <v>1163.822715</v>
      </c>
      <c r="D216" s="348">
        <v>1163.544609</v>
      </c>
      <c r="E216" s="349">
        <v>0.047925</v>
      </c>
      <c r="F216" s="349">
        <v>0</v>
      </c>
      <c r="G216" s="349">
        <v>1163.544609</v>
      </c>
      <c r="H216" s="350">
        <v>0</v>
      </c>
      <c r="I216" s="351">
        <v>0</v>
      </c>
      <c r="J216" s="352">
        <v>0</v>
      </c>
      <c r="K216" s="351">
        <v>0</v>
      </c>
      <c r="L216" s="353">
        <v>0</v>
      </c>
      <c r="M216" s="351">
        <v>0</v>
      </c>
      <c r="N216" s="352">
        <v>0</v>
      </c>
      <c r="O216" s="256"/>
      <c r="P216" s="347">
        <v>794.844943</v>
      </c>
      <c r="Q216" s="348">
        <v>794.743945</v>
      </c>
      <c r="R216" s="349">
        <v>2.899977</v>
      </c>
      <c r="S216" s="349">
        <v>0</v>
      </c>
      <c r="T216" s="349">
        <v>791.843968</v>
      </c>
      <c r="U216" s="350">
        <v>0</v>
      </c>
      <c r="V216" s="351">
        <v>0</v>
      </c>
      <c r="W216" s="352">
        <v>0</v>
      </c>
      <c r="X216" s="351">
        <v>0</v>
      </c>
      <c r="Y216" s="353">
        <v>0</v>
      </c>
      <c r="Z216" s="351">
        <v>0</v>
      </c>
      <c r="AA216" s="352">
        <v>0</v>
      </c>
      <c r="AB216" s="256"/>
    </row>
    <row r="217" spans="1:28" ht="11.25">
      <c r="A217" s="255" t="s">
        <v>461</v>
      </c>
      <c r="B217" s="770"/>
      <c r="C217" s="347">
        <v>4985.917733</v>
      </c>
      <c r="D217" s="348">
        <v>4956.713345</v>
      </c>
      <c r="E217" s="349">
        <v>28.182353</v>
      </c>
      <c r="F217" s="349">
        <v>0</v>
      </c>
      <c r="G217" s="349">
        <v>4939.270386</v>
      </c>
      <c r="H217" s="350">
        <v>17.442959</v>
      </c>
      <c r="I217" s="351">
        <v>0</v>
      </c>
      <c r="J217" s="352">
        <v>0</v>
      </c>
      <c r="K217" s="351">
        <v>0</v>
      </c>
      <c r="L217" s="353">
        <v>0</v>
      </c>
      <c r="M217" s="351">
        <v>0</v>
      </c>
      <c r="N217" s="352">
        <v>0</v>
      </c>
      <c r="O217" s="256"/>
      <c r="P217" s="347">
        <v>5912.859808</v>
      </c>
      <c r="Q217" s="348">
        <v>5820.13785</v>
      </c>
      <c r="R217" s="349">
        <v>159.800175</v>
      </c>
      <c r="S217" s="349">
        <v>0</v>
      </c>
      <c r="T217" s="349">
        <v>5736.760437</v>
      </c>
      <c r="U217" s="350">
        <v>15.638134</v>
      </c>
      <c r="V217" s="351">
        <v>0</v>
      </c>
      <c r="W217" s="352">
        <v>0</v>
      </c>
      <c r="X217" s="351">
        <v>0</v>
      </c>
      <c r="Y217" s="353">
        <v>0</v>
      </c>
      <c r="Z217" s="351">
        <v>0</v>
      </c>
      <c r="AA217" s="352">
        <v>0</v>
      </c>
      <c r="AB217" s="256"/>
    </row>
    <row r="218" spans="1:28" ht="11.25">
      <c r="A218" s="258" t="s">
        <v>462</v>
      </c>
      <c r="B218" s="770"/>
      <c r="C218" s="354">
        <v>743.594496</v>
      </c>
      <c r="D218" s="355">
        <v>672.958628</v>
      </c>
      <c r="E218" s="356">
        <v>70.635868</v>
      </c>
      <c r="F218" s="356">
        <v>0</v>
      </c>
      <c r="G218" s="356">
        <v>396.323244</v>
      </c>
      <c r="H218" s="357">
        <v>276.635384</v>
      </c>
      <c r="I218" s="358">
        <v>0</v>
      </c>
      <c r="J218" s="359">
        <v>0</v>
      </c>
      <c r="K218" s="358">
        <v>0</v>
      </c>
      <c r="L218" s="360">
        <v>0</v>
      </c>
      <c r="M218" s="358">
        <v>0</v>
      </c>
      <c r="N218" s="359">
        <v>0</v>
      </c>
      <c r="O218" s="259"/>
      <c r="P218" s="354">
        <v>659.33603</v>
      </c>
      <c r="Q218" s="355">
        <v>636.078031</v>
      </c>
      <c r="R218" s="356">
        <v>23.215796</v>
      </c>
      <c r="S218" s="356">
        <v>0</v>
      </c>
      <c r="T218" s="356">
        <v>612.664714</v>
      </c>
      <c r="U218" s="357">
        <v>23.413317</v>
      </c>
      <c r="V218" s="358">
        <v>0</v>
      </c>
      <c r="W218" s="359">
        <v>0</v>
      </c>
      <c r="X218" s="358">
        <v>0</v>
      </c>
      <c r="Y218" s="360">
        <v>0</v>
      </c>
      <c r="Z218" s="358">
        <v>0</v>
      </c>
      <c r="AA218" s="359">
        <v>0</v>
      </c>
      <c r="AB218" s="259"/>
    </row>
    <row r="219" spans="1:28" ht="12" thickBot="1">
      <c r="A219" s="260" t="s">
        <v>278</v>
      </c>
      <c r="B219" s="771"/>
      <c r="C219" s="261">
        <f aca="true" t="shared" si="50" ref="C219:N219">+C212+C213+C214+C215+C216+C217+C218</f>
        <v>11711.225882</v>
      </c>
      <c r="D219" s="262">
        <f>+D212+D213+D214+D215+D216+D217+D218</f>
        <v>11600.219384</v>
      </c>
      <c r="E219" s="263">
        <f>+E212+E213+E214+E215+E216+E217+E218</f>
        <v>273.725621</v>
      </c>
      <c r="F219" s="263">
        <f>+F212+F213+F214+F215+F216+F217+F218</f>
        <v>0</v>
      </c>
      <c r="G219" s="263">
        <f>+G212+G213+G214+G215+G216+G217+G218</f>
        <v>11098.221796999998</v>
      </c>
      <c r="H219" s="264">
        <f>+H212+H213+H214+H215+H216+H217+H218</f>
        <v>337.161956</v>
      </c>
      <c r="I219" s="265">
        <f t="shared" si="50"/>
        <v>0</v>
      </c>
      <c r="J219" s="263">
        <f t="shared" si="50"/>
        <v>0</v>
      </c>
      <c r="K219" s="265">
        <f t="shared" si="50"/>
        <v>0</v>
      </c>
      <c r="L219" s="264">
        <f t="shared" si="50"/>
        <v>0</v>
      </c>
      <c r="M219" s="265">
        <f t="shared" si="50"/>
        <v>0</v>
      </c>
      <c r="N219" s="263">
        <f t="shared" si="50"/>
        <v>0</v>
      </c>
      <c r="O219" s="339">
        <v>16.534776</v>
      </c>
      <c r="P219" s="261">
        <f aca="true" t="shared" si="51" ref="P219:AA219">+P212+P213+P214+P215+P216+P217+P218</f>
        <v>13772.17741</v>
      </c>
      <c r="Q219" s="262">
        <f t="shared" si="51"/>
        <v>13639.861465000002</v>
      </c>
      <c r="R219" s="263">
        <f t="shared" si="51"/>
        <v>1205.775096</v>
      </c>
      <c r="S219" s="263">
        <f t="shared" si="51"/>
        <v>0</v>
      </c>
      <c r="T219" s="263">
        <f t="shared" si="51"/>
        <v>12484.800633</v>
      </c>
      <c r="U219" s="264">
        <f t="shared" si="51"/>
        <v>80.145949</v>
      </c>
      <c r="V219" s="265">
        <f t="shared" si="51"/>
        <v>0</v>
      </c>
      <c r="W219" s="263">
        <f t="shared" si="51"/>
        <v>0</v>
      </c>
      <c r="X219" s="265">
        <f t="shared" si="51"/>
        <v>0</v>
      </c>
      <c r="Y219" s="264">
        <f t="shared" si="51"/>
        <v>0</v>
      </c>
      <c r="Z219" s="265">
        <f t="shared" si="51"/>
        <v>0</v>
      </c>
      <c r="AA219" s="263">
        <f t="shared" si="51"/>
        <v>0</v>
      </c>
      <c r="AB219" s="339">
        <v>12.45555</v>
      </c>
    </row>
    <row r="220" spans="1:28" ht="11.25">
      <c r="A220" s="253" t="s">
        <v>455</v>
      </c>
      <c r="B220" s="769" t="s">
        <v>488</v>
      </c>
      <c r="C220" s="340">
        <v>0.027505</v>
      </c>
      <c r="D220" s="341">
        <v>0.027505</v>
      </c>
      <c r="E220" s="342">
        <v>0.02747</v>
      </c>
      <c r="F220" s="342">
        <v>0</v>
      </c>
      <c r="G220" s="342">
        <v>0</v>
      </c>
      <c r="H220" s="343">
        <v>3.5E-05</v>
      </c>
      <c r="I220" s="344">
        <v>0</v>
      </c>
      <c r="J220" s="345">
        <v>0</v>
      </c>
      <c r="K220" s="344">
        <v>0</v>
      </c>
      <c r="L220" s="346">
        <v>0</v>
      </c>
      <c r="M220" s="344">
        <v>0</v>
      </c>
      <c r="N220" s="345">
        <v>0</v>
      </c>
      <c r="O220" s="254"/>
      <c r="P220" s="340">
        <v>3.5E-05</v>
      </c>
      <c r="Q220" s="341">
        <v>3.5E-05</v>
      </c>
      <c r="R220" s="342">
        <v>0</v>
      </c>
      <c r="S220" s="342">
        <v>0</v>
      </c>
      <c r="T220" s="342">
        <v>0</v>
      </c>
      <c r="U220" s="343">
        <v>3.5E-05</v>
      </c>
      <c r="V220" s="344">
        <v>0</v>
      </c>
      <c r="W220" s="345">
        <v>0</v>
      </c>
      <c r="X220" s="344">
        <v>0</v>
      </c>
      <c r="Y220" s="346">
        <v>0</v>
      </c>
      <c r="Z220" s="344">
        <v>0</v>
      </c>
      <c r="AA220" s="345">
        <v>0</v>
      </c>
      <c r="AB220" s="254"/>
    </row>
    <row r="221" spans="1:28" ht="11.25">
      <c r="A221" s="255" t="s">
        <v>457</v>
      </c>
      <c r="B221" s="770"/>
      <c r="C221" s="347">
        <v>0</v>
      </c>
      <c r="D221" s="348">
        <v>0</v>
      </c>
      <c r="E221" s="349">
        <v>0</v>
      </c>
      <c r="F221" s="349">
        <v>0</v>
      </c>
      <c r="G221" s="349">
        <v>0</v>
      </c>
      <c r="H221" s="350">
        <v>0</v>
      </c>
      <c r="I221" s="351">
        <v>0</v>
      </c>
      <c r="J221" s="352">
        <v>0</v>
      </c>
      <c r="K221" s="351">
        <v>0</v>
      </c>
      <c r="L221" s="353">
        <v>0</v>
      </c>
      <c r="M221" s="351">
        <v>0</v>
      </c>
      <c r="N221" s="352">
        <v>0</v>
      </c>
      <c r="O221" s="256"/>
      <c r="P221" s="347">
        <v>0</v>
      </c>
      <c r="Q221" s="348">
        <v>0</v>
      </c>
      <c r="R221" s="349">
        <v>0</v>
      </c>
      <c r="S221" s="349">
        <v>0</v>
      </c>
      <c r="T221" s="349">
        <v>0</v>
      </c>
      <c r="U221" s="350">
        <v>0</v>
      </c>
      <c r="V221" s="351">
        <v>0</v>
      </c>
      <c r="W221" s="352">
        <v>0</v>
      </c>
      <c r="X221" s="351">
        <v>0</v>
      </c>
      <c r="Y221" s="353">
        <v>0</v>
      </c>
      <c r="Z221" s="351">
        <v>0</v>
      </c>
      <c r="AA221" s="352">
        <v>0</v>
      </c>
      <c r="AB221" s="256"/>
    </row>
    <row r="222" spans="1:28" ht="11.25">
      <c r="A222" s="255" t="s">
        <v>458</v>
      </c>
      <c r="B222" s="770"/>
      <c r="C222" s="347">
        <v>0</v>
      </c>
      <c r="D222" s="348">
        <v>0</v>
      </c>
      <c r="E222" s="349">
        <v>0</v>
      </c>
      <c r="F222" s="349">
        <v>0</v>
      </c>
      <c r="G222" s="349">
        <v>0</v>
      </c>
      <c r="H222" s="350">
        <v>0</v>
      </c>
      <c r="I222" s="351">
        <v>0</v>
      </c>
      <c r="J222" s="331">
        <v>0</v>
      </c>
      <c r="K222" s="351">
        <v>0</v>
      </c>
      <c r="L222" s="331">
        <v>0</v>
      </c>
      <c r="M222" s="351">
        <v>0</v>
      </c>
      <c r="N222" s="352">
        <v>0</v>
      </c>
      <c r="O222" s="257"/>
      <c r="P222" s="347">
        <v>0</v>
      </c>
      <c r="Q222" s="348">
        <v>0</v>
      </c>
      <c r="R222" s="349">
        <v>0</v>
      </c>
      <c r="S222" s="349">
        <v>0</v>
      </c>
      <c r="T222" s="349">
        <v>0</v>
      </c>
      <c r="U222" s="350">
        <v>0</v>
      </c>
      <c r="V222" s="351">
        <v>0</v>
      </c>
      <c r="W222" s="331">
        <v>0</v>
      </c>
      <c r="X222" s="351">
        <v>0</v>
      </c>
      <c r="Y222" s="331">
        <v>0</v>
      </c>
      <c r="Z222" s="351">
        <v>0</v>
      </c>
      <c r="AA222" s="352">
        <v>0</v>
      </c>
      <c r="AB222" s="257"/>
    </row>
    <row r="223" spans="1:28" ht="11.25">
      <c r="A223" s="255" t="s">
        <v>459</v>
      </c>
      <c r="B223" s="770"/>
      <c r="C223" s="347">
        <v>0</v>
      </c>
      <c r="D223" s="348">
        <v>0</v>
      </c>
      <c r="E223" s="349">
        <v>0</v>
      </c>
      <c r="F223" s="349">
        <v>0</v>
      </c>
      <c r="G223" s="349">
        <v>0</v>
      </c>
      <c r="H223" s="350">
        <v>0</v>
      </c>
      <c r="I223" s="351">
        <v>0</v>
      </c>
      <c r="J223" s="352">
        <v>0</v>
      </c>
      <c r="K223" s="351">
        <v>0</v>
      </c>
      <c r="L223" s="353">
        <v>0</v>
      </c>
      <c r="M223" s="351">
        <v>0</v>
      </c>
      <c r="N223" s="352">
        <v>0</v>
      </c>
      <c r="O223" s="256"/>
      <c r="P223" s="347">
        <v>0</v>
      </c>
      <c r="Q223" s="348">
        <v>0</v>
      </c>
      <c r="R223" s="349">
        <v>0</v>
      </c>
      <c r="S223" s="349">
        <v>0</v>
      </c>
      <c r="T223" s="349">
        <v>0</v>
      </c>
      <c r="U223" s="350">
        <v>0</v>
      </c>
      <c r="V223" s="351">
        <v>0</v>
      </c>
      <c r="W223" s="352">
        <v>0</v>
      </c>
      <c r="X223" s="351">
        <v>0</v>
      </c>
      <c r="Y223" s="353">
        <v>0</v>
      </c>
      <c r="Z223" s="351">
        <v>0</v>
      </c>
      <c r="AA223" s="352">
        <v>0</v>
      </c>
      <c r="AB223" s="256"/>
    </row>
    <row r="224" spans="1:28" ht="11.25">
      <c r="A224" s="255" t="s">
        <v>460</v>
      </c>
      <c r="B224" s="770"/>
      <c r="C224" s="347">
        <v>0</v>
      </c>
      <c r="D224" s="348">
        <v>0</v>
      </c>
      <c r="E224" s="349">
        <v>0</v>
      </c>
      <c r="F224" s="349">
        <v>0</v>
      </c>
      <c r="G224" s="349">
        <v>0</v>
      </c>
      <c r="H224" s="350">
        <v>0</v>
      </c>
      <c r="I224" s="351">
        <v>0</v>
      </c>
      <c r="J224" s="352">
        <v>0</v>
      </c>
      <c r="K224" s="351">
        <v>0</v>
      </c>
      <c r="L224" s="353">
        <v>0</v>
      </c>
      <c r="M224" s="351">
        <v>0</v>
      </c>
      <c r="N224" s="352">
        <v>0</v>
      </c>
      <c r="O224" s="256"/>
      <c r="P224" s="347">
        <v>0.052018</v>
      </c>
      <c r="Q224" s="348">
        <v>0.052018</v>
      </c>
      <c r="R224" s="349">
        <v>0.052018</v>
      </c>
      <c r="S224" s="349">
        <v>0</v>
      </c>
      <c r="T224" s="349">
        <v>0</v>
      </c>
      <c r="U224" s="350">
        <v>0</v>
      </c>
      <c r="V224" s="351">
        <v>0</v>
      </c>
      <c r="W224" s="352">
        <v>0</v>
      </c>
      <c r="X224" s="351">
        <v>0</v>
      </c>
      <c r="Y224" s="353">
        <v>0</v>
      </c>
      <c r="Z224" s="351">
        <v>0</v>
      </c>
      <c r="AA224" s="352">
        <v>0</v>
      </c>
      <c r="AB224" s="256"/>
    </row>
    <row r="225" spans="1:28" ht="11.25">
      <c r="A225" s="255" t="s">
        <v>461</v>
      </c>
      <c r="B225" s="770"/>
      <c r="C225" s="347">
        <v>0.553612</v>
      </c>
      <c r="D225" s="348">
        <v>0.315639</v>
      </c>
      <c r="E225" s="349">
        <v>0.553612</v>
      </c>
      <c r="F225" s="349">
        <v>0</v>
      </c>
      <c r="G225" s="349">
        <v>0</v>
      </c>
      <c r="H225" s="350">
        <v>0</v>
      </c>
      <c r="I225" s="351">
        <v>0</v>
      </c>
      <c r="J225" s="352">
        <v>0</v>
      </c>
      <c r="K225" s="351">
        <v>0</v>
      </c>
      <c r="L225" s="353">
        <v>0</v>
      </c>
      <c r="M225" s="351">
        <v>0</v>
      </c>
      <c r="N225" s="352">
        <v>0</v>
      </c>
      <c r="O225" s="256"/>
      <c r="P225" s="347">
        <v>0.084207</v>
      </c>
      <c r="Q225" s="348">
        <v>0</v>
      </c>
      <c r="R225" s="349">
        <v>0.084207</v>
      </c>
      <c r="S225" s="349">
        <v>0</v>
      </c>
      <c r="T225" s="349">
        <v>0</v>
      </c>
      <c r="U225" s="350">
        <v>0</v>
      </c>
      <c r="V225" s="351">
        <v>0</v>
      </c>
      <c r="W225" s="352">
        <v>0</v>
      </c>
      <c r="X225" s="351">
        <v>0</v>
      </c>
      <c r="Y225" s="353">
        <v>0</v>
      </c>
      <c r="Z225" s="351">
        <v>0</v>
      </c>
      <c r="AA225" s="352">
        <v>0</v>
      </c>
      <c r="AB225" s="256"/>
    </row>
    <row r="226" spans="1:28" ht="11.25">
      <c r="A226" s="258" t="s">
        <v>462</v>
      </c>
      <c r="B226" s="770"/>
      <c r="C226" s="354">
        <v>0</v>
      </c>
      <c r="D226" s="355">
        <v>0</v>
      </c>
      <c r="E226" s="356">
        <v>0</v>
      </c>
      <c r="F226" s="356">
        <v>0</v>
      </c>
      <c r="G226" s="356">
        <v>0</v>
      </c>
      <c r="H226" s="357">
        <v>0</v>
      </c>
      <c r="I226" s="358">
        <v>0</v>
      </c>
      <c r="J226" s="359">
        <v>0</v>
      </c>
      <c r="K226" s="358">
        <v>0</v>
      </c>
      <c r="L226" s="360">
        <v>0</v>
      </c>
      <c r="M226" s="358">
        <v>0</v>
      </c>
      <c r="N226" s="359">
        <v>0</v>
      </c>
      <c r="O226" s="259"/>
      <c r="P226" s="354">
        <v>0</v>
      </c>
      <c r="Q226" s="355">
        <v>0</v>
      </c>
      <c r="R226" s="356">
        <v>0</v>
      </c>
      <c r="S226" s="356">
        <v>0</v>
      </c>
      <c r="T226" s="356">
        <v>0</v>
      </c>
      <c r="U226" s="357">
        <v>0</v>
      </c>
      <c r="V226" s="358">
        <v>0</v>
      </c>
      <c r="W226" s="359">
        <v>0</v>
      </c>
      <c r="X226" s="358">
        <v>0</v>
      </c>
      <c r="Y226" s="360">
        <v>0</v>
      </c>
      <c r="Z226" s="358">
        <v>0</v>
      </c>
      <c r="AA226" s="359">
        <v>0</v>
      </c>
      <c r="AB226" s="259"/>
    </row>
    <row r="227" spans="1:28" ht="12" thickBot="1">
      <c r="A227" s="260" t="s">
        <v>278</v>
      </c>
      <c r="B227" s="771"/>
      <c r="C227" s="261">
        <f aca="true" t="shared" si="52" ref="C227:N227">+C220+C221+C222+C223+C224+C225+C226</f>
        <v>0.581117</v>
      </c>
      <c r="D227" s="262">
        <f>+D220+D221+D222+D223+D224+D225+D226</f>
        <v>0.343144</v>
      </c>
      <c r="E227" s="263">
        <f>+E220+E221+E222+E223+E224+E225+E226</f>
        <v>0.581082</v>
      </c>
      <c r="F227" s="263">
        <f>+F220+F221+F222+F223+F224+F225+F226</f>
        <v>0</v>
      </c>
      <c r="G227" s="263">
        <f>+G220+G221+G222+G223+G224+G225+G226</f>
        <v>0</v>
      </c>
      <c r="H227" s="264">
        <f>+H220+H221+H222+H223+H224+H225+H226</f>
        <v>3.5E-05</v>
      </c>
      <c r="I227" s="265">
        <f t="shared" si="52"/>
        <v>0</v>
      </c>
      <c r="J227" s="263">
        <f t="shared" si="52"/>
        <v>0</v>
      </c>
      <c r="K227" s="265">
        <f t="shared" si="52"/>
        <v>0</v>
      </c>
      <c r="L227" s="264">
        <f t="shared" si="52"/>
        <v>0</v>
      </c>
      <c r="M227" s="265">
        <f t="shared" si="52"/>
        <v>0</v>
      </c>
      <c r="N227" s="263">
        <f t="shared" si="52"/>
        <v>0</v>
      </c>
      <c r="O227" s="339">
        <v>0</v>
      </c>
      <c r="P227" s="261">
        <f aca="true" t="shared" si="53" ref="P227:AA227">+P220+P221+P222+P223+P224+P225+P226</f>
        <v>0.13626</v>
      </c>
      <c r="Q227" s="262">
        <f t="shared" si="53"/>
        <v>0.052053</v>
      </c>
      <c r="R227" s="263">
        <f t="shared" si="53"/>
        <v>0.136225</v>
      </c>
      <c r="S227" s="263">
        <f t="shared" si="53"/>
        <v>0</v>
      </c>
      <c r="T227" s="263">
        <f t="shared" si="53"/>
        <v>0</v>
      </c>
      <c r="U227" s="264">
        <f t="shared" si="53"/>
        <v>3.5E-05</v>
      </c>
      <c r="V227" s="265">
        <f t="shared" si="53"/>
        <v>0</v>
      </c>
      <c r="W227" s="263">
        <f t="shared" si="53"/>
        <v>0</v>
      </c>
      <c r="X227" s="265">
        <f t="shared" si="53"/>
        <v>0</v>
      </c>
      <c r="Y227" s="264">
        <f t="shared" si="53"/>
        <v>0</v>
      </c>
      <c r="Z227" s="265">
        <f t="shared" si="53"/>
        <v>0</v>
      </c>
      <c r="AA227" s="263">
        <f t="shared" si="53"/>
        <v>0</v>
      </c>
      <c r="AB227" s="339">
        <v>0</v>
      </c>
    </row>
    <row r="228" spans="1:28" ht="11.25">
      <c r="A228" s="253" t="s">
        <v>455</v>
      </c>
      <c r="B228" s="769" t="s">
        <v>489</v>
      </c>
      <c r="C228" s="340">
        <v>0</v>
      </c>
      <c r="D228" s="341">
        <v>0</v>
      </c>
      <c r="E228" s="342">
        <v>0</v>
      </c>
      <c r="F228" s="342">
        <v>0</v>
      </c>
      <c r="G228" s="342">
        <v>0</v>
      </c>
      <c r="H228" s="343">
        <v>0</v>
      </c>
      <c r="I228" s="344">
        <v>0</v>
      </c>
      <c r="J228" s="345">
        <v>0</v>
      </c>
      <c r="K228" s="344">
        <v>0</v>
      </c>
      <c r="L228" s="346">
        <v>0</v>
      </c>
      <c r="M228" s="344">
        <v>0</v>
      </c>
      <c r="N228" s="345">
        <v>0</v>
      </c>
      <c r="O228" s="254"/>
      <c r="P228" s="340">
        <v>0</v>
      </c>
      <c r="Q228" s="341">
        <v>0</v>
      </c>
      <c r="R228" s="342">
        <v>0</v>
      </c>
      <c r="S228" s="342">
        <v>0</v>
      </c>
      <c r="T228" s="342">
        <v>0</v>
      </c>
      <c r="U228" s="343">
        <v>0</v>
      </c>
      <c r="V228" s="344">
        <v>0</v>
      </c>
      <c r="W228" s="345">
        <v>0</v>
      </c>
      <c r="X228" s="344">
        <v>0</v>
      </c>
      <c r="Y228" s="346">
        <v>0</v>
      </c>
      <c r="Z228" s="344">
        <v>0</v>
      </c>
      <c r="AA228" s="345">
        <v>0</v>
      </c>
      <c r="AB228" s="254"/>
    </row>
    <row r="229" spans="1:28" ht="11.25">
      <c r="A229" s="255" t="s">
        <v>457</v>
      </c>
      <c r="B229" s="770"/>
      <c r="C229" s="347">
        <v>0</v>
      </c>
      <c r="D229" s="348">
        <v>0</v>
      </c>
      <c r="E229" s="349">
        <v>0</v>
      </c>
      <c r="F229" s="349">
        <v>0</v>
      </c>
      <c r="G229" s="349">
        <v>0</v>
      </c>
      <c r="H229" s="350">
        <v>0</v>
      </c>
      <c r="I229" s="351">
        <v>0</v>
      </c>
      <c r="J229" s="352">
        <v>0</v>
      </c>
      <c r="K229" s="351">
        <v>0</v>
      </c>
      <c r="L229" s="353">
        <v>0</v>
      </c>
      <c r="M229" s="351">
        <v>0</v>
      </c>
      <c r="N229" s="352">
        <v>0</v>
      </c>
      <c r="O229" s="256"/>
      <c r="P229" s="347">
        <v>161.313426</v>
      </c>
      <c r="Q229" s="348">
        <v>161.313426</v>
      </c>
      <c r="R229" s="349">
        <v>161.313426</v>
      </c>
      <c r="S229" s="349">
        <v>0</v>
      </c>
      <c r="T229" s="349">
        <v>0</v>
      </c>
      <c r="U229" s="350">
        <v>0</v>
      </c>
      <c r="V229" s="351">
        <v>0</v>
      </c>
      <c r="W229" s="352">
        <v>0</v>
      </c>
      <c r="X229" s="351">
        <v>0</v>
      </c>
      <c r="Y229" s="353">
        <v>0</v>
      </c>
      <c r="Z229" s="351">
        <v>0</v>
      </c>
      <c r="AA229" s="352">
        <v>0</v>
      </c>
      <c r="AB229" s="256"/>
    </row>
    <row r="230" spans="1:28" ht="11.25">
      <c r="A230" s="255" t="s">
        <v>458</v>
      </c>
      <c r="B230" s="770"/>
      <c r="C230" s="347">
        <v>0.009197</v>
      </c>
      <c r="D230" s="348">
        <v>0.009197</v>
      </c>
      <c r="E230" s="349">
        <v>0.009197</v>
      </c>
      <c r="F230" s="349">
        <v>0</v>
      </c>
      <c r="G230" s="349">
        <v>0</v>
      </c>
      <c r="H230" s="350">
        <v>0</v>
      </c>
      <c r="I230" s="351">
        <v>0</v>
      </c>
      <c r="J230" s="331">
        <v>0</v>
      </c>
      <c r="K230" s="351">
        <v>0</v>
      </c>
      <c r="L230" s="331">
        <v>0</v>
      </c>
      <c r="M230" s="351">
        <v>0</v>
      </c>
      <c r="N230" s="352">
        <v>0</v>
      </c>
      <c r="O230" s="257"/>
      <c r="P230" s="347">
        <v>170.709358</v>
      </c>
      <c r="Q230" s="348">
        <v>170.709358</v>
      </c>
      <c r="R230" s="349">
        <v>170.709358</v>
      </c>
      <c r="S230" s="349">
        <v>0</v>
      </c>
      <c r="T230" s="349">
        <v>0</v>
      </c>
      <c r="U230" s="350">
        <v>0</v>
      </c>
      <c r="V230" s="351">
        <v>0</v>
      </c>
      <c r="W230" s="331">
        <v>0</v>
      </c>
      <c r="X230" s="351">
        <v>0</v>
      </c>
      <c r="Y230" s="331">
        <v>0</v>
      </c>
      <c r="Z230" s="351">
        <v>0</v>
      </c>
      <c r="AA230" s="352">
        <v>0</v>
      </c>
      <c r="AB230" s="257"/>
    </row>
    <row r="231" spans="1:28" ht="11.25">
      <c r="A231" s="255" t="s">
        <v>459</v>
      </c>
      <c r="B231" s="770"/>
      <c r="C231" s="347">
        <v>0</v>
      </c>
      <c r="D231" s="348">
        <v>0</v>
      </c>
      <c r="E231" s="349">
        <v>0</v>
      </c>
      <c r="F231" s="349">
        <v>0</v>
      </c>
      <c r="G231" s="349">
        <v>0</v>
      </c>
      <c r="H231" s="350">
        <v>0</v>
      </c>
      <c r="I231" s="351">
        <v>0</v>
      </c>
      <c r="J231" s="352">
        <v>0</v>
      </c>
      <c r="K231" s="351">
        <v>0</v>
      </c>
      <c r="L231" s="353">
        <v>0</v>
      </c>
      <c r="M231" s="351">
        <v>0</v>
      </c>
      <c r="N231" s="352">
        <v>0</v>
      </c>
      <c r="O231" s="256"/>
      <c r="P231" s="347">
        <v>55.383308</v>
      </c>
      <c r="Q231" s="348">
        <v>55.383308</v>
      </c>
      <c r="R231" s="349">
        <v>55.383308</v>
      </c>
      <c r="S231" s="349">
        <v>0</v>
      </c>
      <c r="T231" s="349">
        <v>0</v>
      </c>
      <c r="U231" s="350">
        <v>0</v>
      </c>
      <c r="V231" s="351">
        <v>0</v>
      </c>
      <c r="W231" s="352">
        <v>0</v>
      </c>
      <c r="X231" s="351">
        <v>0</v>
      </c>
      <c r="Y231" s="353">
        <v>0</v>
      </c>
      <c r="Z231" s="351">
        <v>0</v>
      </c>
      <c r="AA231" s="352">
        <v>0</v>
      </c>
      <c r="AB231" s="256"/>
    </row>
    <row r="232" spans="1:28" ht="11.25">
      <c r="A232" s="255" t="s">
        <v>460</v>
      </c>
      <c r="B232" s="770"/>
      <c r="C232" s="347">
        <v>0</v>
      </c>
      <c r="D232" s="348">
        <v>0</v>
      </c>
      <c r="E232" s="349">
        <v>0</v>
      </c>
      <c r="F232" s="349">
        <v>0</v>
      </c>
      <c r="G232" s="349">
        <v>0</v>
      </c>
      <c r="H232" s="350">
        <v>0</v>
      </c>
      <c r="I232" s="351">
        <v>0</v>
      </c>
      <c r="J232" s="352">
        <v>0</v>
      </c>
      <c r="K232" s="351">
        <v>0</v>
      </c>
      <c r="L232" s="353">
        <v>0</v>
      </c>
      <c r="M232" s="351">
        <v>0</v>
      </c>
      <c r="N232" s="352">
        <v>0</v>
      </c>
      <c r="O232" s="256"/>
      <c r="P232" s="347">
        <v>193.388185</v>
      </c>
      <c r="Q232" s="348">
        <v>126.437666</v>
      </c>
      <c r="R232" s="349">
        <v>193.388185</v>
      </c>
      <c r="S232" s="349">
        <v>0</v>
      </c>
      <c r="T232" s="349">
        <v>0</v>
      </c>
      <c r="U232" s="350">
        <v>0</v>
      </c>
      <c r="V232" s="351">
        <v>0</v>
      </c>
      <c r="W232" s="352">
        <v>0</v>
      </c>
      <c r="X232" s="351">
        <v>0</v>
      </c>
      <c r="Y232" s="353">
        <v>0</v>
      </c>
      <c r="Z232" s="351">
        <v>0</v>
      </c>
      <c r="AA232" s="352">
        <v>0</v>
      </c>
      <c r="AB232" s="256"/>
    </row>
    <row r="233" spans="1:28" ht="11.25">
      <c r="A233" s="255" t="s">
        <v>461</v>
      </c>
      <c r="B233" s="770"/>
      <c r="C233" s="347">
        <v>87.085568</v>
      </c>
      <c r="D233" s="348">
        <v>87.082939</v>
      </c>
      <c r="E233" s="349">
        <v>0</v>
      </c>
      <c r="F233" s="349">
        <v>0</v>
      </c>
      <c r="G233" s="349">
        <v>87.082939</v>
      </c>
      <c r="H233" s="350">
        <v>0</v>
      </c>
      <c r="I233" s="351">
        <v>0</v>
      </c>
      <c r="J233" s="352">
        <v>0</v>
      </c>
      <c r="K233" s="351">
        <v>0</v>
      </c>
      <c r="L233" s="353">
        <v>0</v>
      </c>
      <c r="M233" s="351">
        <v>0</v>
      </c>
      <c r="N233" s="352">
        <v>0</v>
      </c>
      <c r="O233" s="256"/>
      <c r="P233" s="347">
        <v>0</v>
      </c>
      <c r="Q233" s="348">
        <v>0</v>
      </c>
      <c r="R233" s="349">
        <v>0</v>
      </c>
      <c r="S233" s="349">
        <v>0</v>
      </c>
      <c r="T233" s="349">
        <v>0</v>
      </c>
      <c r="U233" s="350">
        <v>0</v>
      </c>
      <c r="V233" s="351">
        <v>0</v>
      </c>
      <c r="W233" s="352">
        <v>0</v>
      </c>
      <c r="X233" s="351">
        <v>0</v>
      </c>
      <c r="Y233" s="353">
        <v>0</v>
      </c>
      <c r="Z233" s="351">
        <v>0</v>
      </c>
      <c r="AA233" s="352">
        <v>0</v>
      </c>
      <c r="AB233" s="256"/>
    </row>
    <row r="234" spans="1:28" ht="11.25">
      <c r="A234" s="258" t="s">
        <v>462</v>
      </c>
      <c r="B234" s="770"/>
      <c r="C234" s="354">
        <v>0</v>
      </c>
      <c r="D234" s="355">
        <v>0</v>
      </c>
      <c r="E234" s="356">
        <v>0</v>
      </c>
      <c r="F234" s="356">
        <v>0</v>
      </c>
      <c r="G234" s="356">
        <v>0</v>
      </c>
      <c r="H234" s="357">
        <v>0</v>
      </c>
      <c r="I234" s="358">
        <v>0</v>
      </c>
      <c r="J234" s="359">
        <v>0</v>
      </c>
      <c r="K234" s="358">
        <v>0</v>
      </c>
      <c r="L234" s="360">
        <v>0</v>
      </c>
      <c r="M234" s="358">
        <v>0</v>
      </c>
      <c r="N234" s="359">
        <v>0</v>
      </c>
      <c r="O234" s="259"/>
      <c r="P234" s="354">
        <v>1.089832</v>
      </c>
      <c r="Q234" s="355">
        <v>1.089832</v>
      </c>
      <c r="R234" s="356">
        <v>1.089832</v>
      </c>
      <c r="S234" s="356">
        <v>0</v>
      </c>
      <c r="T234" s="356">
        <v>0</v>
      </c>
      <c r="U234" s="357">
        <v>0</v>
      </c>
      <c r="V234" s="358">
        <v>0</v>
      </c>
      <c r="W234" s="359">
        <v>0</v>
      </c>
      <c r="X234" s="358">
        <v>0</v>
      </c>
      <c r="Y234" s="360">
        <v>0</v>
      </c>
      <c r="Z234" s="358">
        <v>0</v>
      </c>
      <c r="AA234" s="359">
        <v>0</v>
      </c>
      <c r="AB234" s="259"/>
    </row>
    <row r="235" spans="1:28" ht="12" thickBot="1">
      <c r="A235" s="260" t="s">
        <v>278</v>
      </c>
      <c r="B235" s="771"/>
      <c r="C235" s="261">
        <f aca="true" t="shared" si="54" ref="C235:N235">+C228+C229+C230+C231+C232+C233+C234</f>
        <v>87.094765</v>
      </c>
      <c r="D235" s="262">
        <f>+D228+D229+D230+D231+D232+D233+D234</f>
        <v>87.092136</v>
      </c>
      <c r="E235" s="263">
        <f>+E228+E229+E230+E231+E232+E233+E234</f>
        <v>0.009197</v>
      </c>
      <c r="F235" s="263">
        <f>+F228+F229+F230+F231+F232+F233+F234</f>
        <v>0</v>
      </c>
      <c r="G235" s="263">
        <f>+G228+G229+G230+G231+G232+G233+G234</f>
        <v>87.082939</v>
      </c>
      <c r="H235" s="264">
        <f>+H228+H229+H230+H231+H232+H233+H234</f>
        <v>0</v>
      </c>
      <c r="I235" s="265">
        <f t="shared" si="54"/>
        <v>0</v>
      </c>
      <c r="J235" s="263">
        <f t="shared" si="54"/>
        <v>0</v>
      </c>
      <c r="K235" s="265">
        <f t="shared" si="54"/>
        <v>0</v>
      </c>
      <c r="L235" s="264">
        <f t="shared" si="54"/>
        <v>0</v>
      </c>
      <c r="M235" s="265">
        <f t="shared" si="54"/>
        <v>0</v>
      </c>
      <c r="N235" s="263">
        <f t="shared" si="54"/>
        <v>0</v>
      </c>
      <c r="O235" s="339">
        <v>0</v>
      </c>
      <c r="P235" s="261">
        <f aca="true" t="shared" si="55" ref="P235:AA235">+P228+P229+P230+P231+P232+P233+P234</f>
        <v>581.884109</v>
      </c>
      <c r="Q235" s="262">
        <f t="shared" si="55"/>
        <v>514.93359</v>
      </c>
      <c r="R235" s="263">
        <f t="shared" si="55"/>
        <v>581.884109</v>
      </c>
      <c r="S235" s="263">
        <f t="shared" si="55"/>
        <v>0</v>
      </c>
      <c r="T235" s="263">
        <f t="shared" si="55"/>
        <v>0</v>
      </c>
      <c r="U235" s="264">
        <f t="shared" si="55"/>
        <v>0</v>
      </c>
      <c r="V235" s="265">
        <f t="shared" si="55"/>
        <v>0</v>
      </c>
      <c r="W235" s="263">
        <f t="shared" si="55"/>
        <v>0</v>
      </c>
      <c r="X235" s="265">
        <f t="shared" si="55"/>
        <v>0</v>
      </c>
      <c r="Y235" s="264">
        <f t="shared" si="55"/>
        <v>0</v>
      </c>
      <c r="Z235" s="265">
        <f t="shared" si="55"/>
        <v>0</v>
      </c>
      <c r="AA235" s="263">
        <f t="shared" si="55"/>
        <v>0</v>
      </c>
      <c r="AB235" s="339">
        <v>0</v>
      </c>
    </row>
    <row r="236" spans="1:28" ht="11.25">
      <c r="A236" s="253" t="s">
        <v>455</v>
      </c>
      <c r="B236" s="769" t="s">
        <v>490</v>
      </c>
      <c r="C236" s="361">
        <v>0</v>
      </c>
      <c r="D236" s="362">
        <v>0</v>
      </c>
      <c r="E236" s="363">
        <v>0</v>
      </c>
      <c r="F236" s="363">
        <v>0</v>
      </c>
      <c r="G236" s="363">
        <v>0</v>
      </c>
      <c r="H236" s="364">
        <v>0</v>
      </c>
      <c r="I236" s="365">
        <v>0</v>
      </c>
      <c r="J236" s="366">
        <v>0</v>
      </c>
      <c r="K236" s="365">
        <v>0</v>
      </c>
      <c r="L236" s="367">
        <v>0</v>
      </c>
      <c r="M236" s="365">
        <v>0</v>
      </c>
      <c r="N236" s="366">
        <v>0</v>
      </c>
      <c r="O236" s="368"/>
      <c r="P236" s="361">
        <v>0</v>
      </c>
      <c r="Q236" s="362">
        <v>0</v>
      </c>
      <c r="R236" s="363">
        <v>0</v>
      </c>
      <c r="S236" s="363">
        <v>0</v>
      </c>
      <c r="T236" s="363">
        <v>0</v>
      </c>
      <c r="U236" s="364">
        <v>0</v>
      </c>
      <c r="V236" s="365">
        <v>0</v>
      </c>
      <c r="W236" s="366">
        <v>0</v>
      </c>
      <c r="X236" s="365">
        <v>0</v>
      </c>
      <c r="Y236" s="367">
        <v>0</v>
      </c>
      <c r="Z236" s="365">
        <v>0</v>
      </c>
      <c r="AA236" s="366">
        <v>0</v>
      </c>
      <c r="AB236" s="368"/>
    </row>
    <row r="237" spans="1:28" ht="11.25">
      <c r="A237" s="255" t="s">
        <v>457</v>
      </c>
      <c r="B237" s="770"/>
      <c r="C237" s="369">
        <v>0</v>
      </c>
      <c r="D237" s="370">
        <v>0</v>
      </c>
      <c r="E237" s="371">
        <v>0</v>
      </c>
      <c r="F237" s="371">
        <v>0</v>
      </c>
      <c r="G237" s="371">
        <v>0</v>
      </c>
      <c r="H237" s="372">
        <v>0</v>
      </c>
      <c r="I237" s="373">
        <v>0</v>
      </c>
      <c r="J237" s="374">
        <v>0</v>
      </c>
      <c r="K237" s="373">
        <v>0</v>
      </c>
      <c r="L237" s="375">
        <v>0</v>
      </c>
      <c r="M237" s="373">
        <v>0</v>
      </c>
      <c r="N237" s="374">
        <v>0</v>
      </c>
      <c r="O237" s="376"/>
      <c r="P237" s="369">
        <v>0</v>
      </c>
      <c r="Q237" s="370">
        <v>0</v>
      </c>
      <c r="R237" s="371">
        <v>0</v>
      </c>
      <c r="S237" s="371">
        <v>0</v>
      </c>
      <c r="T237" s="371">
        <v>0</v>
      </c>
      <c r="U237" s="372">
        <v>0</v>
      </c>
      <c r="V237" s="373">
        <v>0</v>
      </c>
      <c r="W237" s="374">
        <v>0</v>
      </c>
      <c r="X237" s="373">
        <v>0</v>
      </c>
      <c r="Y237" s="375">
        <v>0</v>
      </c>
      <c r="Z237" s="373">
        <v>0</v>
      </c>
      <c r="AA237" s="374">
        <v>0</v>
      </c>
      <c r="AB237" s="376"/>
    </row>
    <row r="238" spans="1:28" ht="11.25">
      <c r="A238" s="255" t="s">
        <v>458</v>
      </c>
      <c r="B238" s="770"/>
      <c r="C238" s="369">
        <v>0</v>
      </c>
      <c r="D238" s="370">
        <v>0</v>
      </c>
      <c r="E238" s="371">
        <v>0</v>
      </c>
      <c r="F238" s="371">
        <v>0</v>
      </c>
      <c r="G238" s="371">
        <v>0</v>
      </c>
      <c r="H238" s="372">
        <v>0</v>
      </c>
      <c r="I238" s="373">
        <v>0</v>
      </c>
      <c r="J238" s="377">
        <v>0</v>
      </c>
      <c r="K238" s="373">
        <v>0</v>
      </c>
      <c r="L238" s="377">
        <v>0</v>
      </c>
      <c r="M238" s="373">
        <v>0</v>
      </c>
      <c r="N238" s="374">
        <v>0</v>
      </c>
      <c r="O238" s="378"/>
      <c r="P238" s="369">
        <v>0</v>
      </c>
      <c r="Q238" s="370">
        <v>0</v>
      </c>
      <c r="R238" s="371">
        <v>0</v>
      </c>
      <c r="S238" s="371">
        <v>0</v>
      </c>
      <c r="T238" s="371">
        <v>0</v>
      </c>
      <c r="U238" s="372">
        <v>0</v>
      </c>
      <c r="V238" s="373">
        <v>0</v>
      </c>
      <c r="W238" s="377">
        <v>0</v>
      </c>
      <c r="X238" s="373">
        <v>0</v>
      </c>
      <c r="Y238" s="377">
        <v>0</v>
      </c>
      <c r="Z238" s="373">
        <v>0</v>
      </c>
      <c r="AA238" s="374">
        <v>0</v>
      </c>
      <c r="AB238" s="378"/>
    </row>
    <row r="239" spans="1:28" ht="11.25">
      <c r="A239" s="255" t="s">
        <v>459</v>
      </c>
      <c r="B239" s="770"/>
      <c r="C239" s="369">
        <v>0</v>
      </c>
      <c r="D239" s="370">
        <v>0</v>
      </c>
      <c r="E239" s="371">
        <v>0</v>
      </c>
      <c r="F239" s="371">
        <v>0</v>
      </c>
      <c r="G239" s="371">
        <v>0</v>
      </c>
      <c r="H239" s="372">
        <v>0</v>
      </c>
      <c r="I239" s="373">
        <v>0</v>
      </c>
      <c r="J239" s="374">
        <v>0</v>
      </c>
      <c r="K239" s="373">
        <v>0</v>
      </c>
      <c r="L239" s="375">
        <v>0</v>
      </c>
      <c r="M239" s="373">
        <v>0</v>
      </c>
      <c r="N239" s="374">
        <v>0</v>
      </c>
      <c r="O239" s="376"/>
      <c r="P239" s="369">
        <v>0</v>
      </c>
      <c r="Q239" s="370">
        <v>0</v>
      </c>
      <c r="R239" s="371">
        <v>0</v>
      </c>
      <c r="S239" s="371">
        <v>0</v>
      </c>
      <c r="T239" s="371">
        <v>0</v>
      </c>
      <c r="U239" s="372">
        <v>0</v>
      </c>
      <c r="V239" s="373">
        <v>0</v>
      </c>
      <c r="W239" s="374">
        <v>0</v>
      </c>
      <c r="X239" s="373">
        <v>0</v>
      </c>
      <c r="Y239" s="375">
        <v>0</v>
      </c>
      <c r="Z239" s="373">
        <v>0</v>
      </c>
      <c r="AA239" s="374">
        <v>0</v>
      </c>
      <c r="AB239" s="376"/>
    </row>
    <row r="240" spans="1:28" ht="11.25">
      <c r="A240" s="255" t="s">
        <v>460</v>
      </c>
      <c r="B240" s="770"/>
      <c r="C240" s="369">
        <v>0</v>
      </c>
      <c r="D240" s="370">
        <v>0</v>
      </c>
      <c r="E240" s="371">
        <v>0</v>
      </c>
      <c r="F240" s="371">
        <v>0</v>
      </c>
      <c r="G240" s="371">
        <v>0</v>
      </c>
      <c r="H240" s="372">
        <v>0</v>
      </c>
      <c r="I240" s="373">
        <v>0</v>
      </c>
      <c r="J240" s="374">
        <v>0</v>
      </c>
      <c r="K240" s="373">
        <v>0</v>
      </c>
      <c r="L240" s="375">
        <v>0</v>
      </c>
      <c r="M240" s="373">
        <v>0</v>
      </c>
      <c r="N240" s="374">
        <v>0</v>
      </c>
      <c r="O240" s="376"/>
      <c r="P240" s="369">
        <v>0</v>
      </c>
      <c r="Q240" s="370">
        <v>0</v>
      </c>
      <c r="R240" s="371">
        <v>0</v>
      </c>
      <c r="S240" s="371">
        <v>0</v>
      </c>
      <c r="T240" s="371">
        <v>0</v>
      </c>
      <c r="U240" s="372">
        <v>0</v>
      </c>
      <c r="V240" s="373">
        <v>0</v>
      </c>
      <c r="W240" s="374">
        <v>0</v>
      </c>
      <c r="X240" s="373">
        <v>0</v>
      </c>
      <c r="Y240" s="375">
        <v>0</v>
      </c>
      <c r="Z240" s="373">
        <v>0</v>
      </c>
      <c r="AA240" s="374">
        <v>0</v>
      </c>
      <c r="AB240" s="376"/>
    </row>
    <row r="241" spans="1:28" ht="11.25">
      <c r="A241" s="255" t="s">
        <v>461</v>
      </c>
      <c r="B241" s="770"/>
      <c r="C241" s="369">
        <v>0</v>
      </c>
      <c r="D241" s="370">
        <v>0</v>
      </c>
      <c r="E241" s="371">
        <v>0</v>
      </c>
      <c r="F241" s="371">
        <v>0</v>
      </c>
      <c r="G241" s="371">
        <v>0</v>
      </c>
      <c r="H241" s="372">
        <v>0</v>
      </c>
      <c r="I241" s="373">
        <v>0</v>
      </c>
      <c r="J241" s="374">
        <v>0</v>
      </c>
      <c r="K241" s="373">
        <v>0</v>
      </c>
      <c r="L241" s="375">
        <v>0</v>
      </c>
      <c r="M241" s="373">
        <v>0</v>
      </c>
      <c r="N241" s="374">
        <v>0</v>
      </c>
      <c r="O241" s="376"/>
      <c r="P241" s="369">
        <v>0</v>
      </c>
      <c r="Q241" s="370">
        <v>0</v>
      </c>
      <c r="R241" s="371">
        <v>0</v>
      </c>
      <c r="S241" s="371">
        <v>0</v>
      </c>
      <c r="T241" s="371">
        <v>0</v>
      </c>
      <c r="U241" s="372">
        <v>0</v>
      </c>
      <c r="V241" s="373">
        <v>0</v>
      </c>
      <c r="W241" s="374">
        <v>0</v>
      </c>
      <c r="X241" s="373">
        <v>0</v>
      </c>
      <c r="Y241" s="375">
        <v>0</v>
      </c>
      <c r="Z241" s="373">
        <v>0</v>
      </c>
      <c r="AA241" s="374">
        <v>0</v>
      </c>
      <c r="AB241" s="376"/>
    </row>
    <row r="242" spans="1:28" ht="11.25">
      <c r="A242" s="258" t="s">
        <v>462</v>
      </c>
      <c r="B242" s="770"/>
      <c r="C242" s="379">
        <v>0</v>
      </c>
      <c r="D242" s="380">
        <v>0</v>
      </c>
      <c r="E242" s="381">
        <v>0</v>
      </c>
      <c r="F242" s="381">
        <v>0</v>
      </c>
      <c r="G242" s="381">
        <v>0</v>
      </c>
      <c r="H242" s="382">
        <v>0</v>
      </c>
      <c r="I242" s="383">
        <v>0</v>
      </c>
      <c r="J242" s="384">
        <v>0</v>
      </c>
      <c r="K242" s="383">
        <v>0</v>
      </c>
      <c r="L242" s="385">
        <v>0</v>
      </c>
      <c r="M242" s="383">
        <v>0</v>
      </c>
      <c r="N242" s="384">
        <v>0</v>
      </c>
      <c r="O242" s="386"/>
      <c r="P242" s="379">
        <v>0</v>
      </c>
      <c r="Q242" s="380">
        <v>0</v>
      </c>
      <c r="R242" s="381">
        <v>0</v>
      </c>
      <c r="S242" s="381">
        <v>0</v>
      </c>
      <c r="T242" s="381">
        <v>0</v>
      </c>
      <c r="U242" s="382">
        <v>0</v>
      </c>
      <c r="V242" s="383">
        <v>0</v>
      </c>
      <c r="W242" s="384">
        <v>0</v>
      </c>
      <c r="X242" s="383">
        <v>0</v>
      </c>
      <c r="Y242" s="385">
        <v>0</v>
      </c>
      <c r="Z242" s="383">
        <v>0</v>
      </c>
      <c r="AA242" s="384">
        <v>0</v>
      </c>
      <c r="AB242" s="386"/>
    </row>
    <row r="243" spans="1:28" ht="12" thickBot="1">
      <c r="A243" s="260" t="s">
        <v>278</v>
      </c>
      <c r="B243" s="771"/>
      <c r="C243" s="387">
        <f aca="true" t="shared" si="56" ref="C243:N243">+C236+C237+C238+C239+C240+C241+C242</f>
        <v>0</v>
      </c>
      <c r="D243" s="388">
        <f>+D236+D237+D238+D239+D240+D241+D242</f>
        <v>0</v>
      </c>
      <c r="E243" s="389">
        <f>+E236+E237+E238+E239+E240+E241+E242</f>
        <v>0</v>
      </c>
      <c r="F243" s="389">
        <f>+F236+F237+F238+F239+F240+F241+F242</f>
        <v>0</v>
      </c>
      <c r="G243" s="389">
        <f>+G236+G237+G238+G239+G240+G241+G242</f>
        <v>0</v>
      </c>
      <c r="H243" s="390">
        <f>+H236+H237+H238+H239+H240+H241+H242</f>
        <v>0</v>
      </c>
      <c r="I243" s="391">
        <f t="shared" si="56"/>
        <v>0</v>
      </c>
      <c r="J243" s="389">
        <f t="shared" si="56"/>
        <v>0</v>
      </c>
      <c r="K243" s="391">
        <f t="shared" si="56"/>
        <v>0</v>
      </c>
      <c r="L243" s="390">
        <f t="shared" si="56"/>
        <v>0</v>
      </c>
      <c r="M243" s="391">
        <f t="shared" si="56"/>
        <v>0</v>
      </c>
      <c r="N243" s="389">
        <f t="shared" si="56"/>
        <v>0</v>
      </c>
      <c r="O243" s="387">
        <v>0</v>
      </c>
      <c r="P243" s="387">
        <f aca="true" t="shared" si="57" ref="P243:AA243">+P236+P237+P238+P239+P240+P241+P242</f>
        <v>0</v>
      </c>
      <c r="Q243" s="388">
        <f t="shared" si="57"/>
        <v>0</v>
      </c>
      <c r="R243" s="389">
        <f t="shared" si="57"/>
        <v>0</v>
      </c>
      <c r="S243" s="389">
        <f t="shared" si="57"/>
        <v>0</v>
      </c>
      <c r="T243" s="389">
        <f t="shared" si="57"/>
        <v>0</v>
      </c>
      <c r="U243" s="390">
        <f t="shared" si="57"/>
        <v>0</v>
      </c>
      <c r="V243" s="391">
        <f t="shared" si="57"/>
        <v>0</v>
      </c>
      <c r="W243" s="389">
        <f t="shared" si="57"/>
        <v>0</v>
      </c>
      <c r="X243" s="391">
        <f t="shared" si="57"/>
        <v>0</v>
      </c>
      <c r="Y243" s="390">
        <f t="shared" si="57"/>
        <v>0</v>
      </c>
      <c r="Z243" s="391">
        <f t="shared" si="57"/>
        <v>0</v>
      </c>
      <c r="AA243" s="389">
        <f t="shared" si="57"/>
        <v>0</v>
      </c>
      <c r="AB243" s="387">
        <v>0</v>
      </c>
    </row>
    <row r="244" spans="1:28" ht="11.25">
      <c r="A244" s="253" t="s">
        <v>455</v>
      </c>
      <c r="B244" s="769" t="s">
        <v>491</v>
      </c>
      <c r="C244" s="361">
        <v>0</v>
      </c>
      <c r="D244" s="362">
        <v>0</v>
      </c>
      <c r="E244" s="363">
        <v>0</v>
      </c>
      <c r="F244" s="363">
        <v>0</v>
      </c>
      <c r="G244" s="363">
        <v>0</v>
      </c>
      <c r="H244" s="364">
        <v>0</v>
      </c>
      <c r="I244" s="365">
        <v>0</v>
      </c>
      <c r="J244" s="366">
        <v>0</v>
      </c>
      <c r="K244" s="365">
        <v>0</v>
      </c>
      <c r="L244" s="367">
        <v>0</v>
      </c>
      <c r="M244" s="365">
        <v>0</v>
      </c>
      <c r="N244" s="366">
        <v>0</v>
      </c>
      <c r="O244" s="368"/>
      <c r="P244" s="361">
        <v>0</v>
      </c>
      <c r="Q244" s="362">
        <v>0</v>
      </c>
      <c r="R244" s="363">
        <v>0</v>
      </c>
      <c r="S244" s="363">
        <v>0</v>
      </c>
      <c r="T244" s="363">
        <v>0</v>
      </c>
      <c r="U244" s="364">
        <v>0</v>
      </c>
      <c r="V244" s="365">
        <v>0</v>
      </c>
      <c r="W244" s="366">
        <v>0</v>
      </c>
      <c r="X244" s="365">
        <v>0</v>
      </c>
      <c r="Y244" s="367">
        <v>0</v>
      </c>
      <c r="Z244" s="365">
        <v>0</v>
      </c>
      <c r="AA244" s="366">
        <v>0</v>
      </c>
      <c r="AB244" s="368"/>
    </row>
    <row r="245" spans="1:28" ht="11.25">
      <c r="A245" s="255" t="s">
        <v>457</v>
      </c>
      <c r="B245" s="770"/>
      <c r="C245" s="369">
        <v>0</v>
      </c>
      <c r="D245" s="370">
        <v>0</v>
      </c>
      <c r="E245" s="371">
        <v>0</v>
      </c>
      <c r="F245" s="371">
        <v>0</v>
      </c>
      <c r="G245" s="371">
        <v>0</v>
      </c>
      <c r="H245" s="372">
        <v>0</v>
      </c>
      <c r="I245" s="373">
        <v>0</v>
      </c>
      <c r="J245" s="374">
        <v>0</v>
      </c>
      <c r="K245" s="373">
        <v>0</v>
      </c>
      <c r="L245" s="375">
        <v>0</v>
      </c>
      <c r="M245" s="373">
        <v>0</v>
      </c>
      <c r="N245" s="374">
        <v>0</v>
      </c>
      <c r="O245" s="376"/>
      <c r="P245" s="369">
        <v>0</v>
      </c>
      <c r="Q245" s="370">
        <v>0</v>
      </c>
      <c r="R245" s="371">
        <v>0</v>
      </c>
      <c r="S245" s="371">
        <v>0</v>
      </c>
      <c r="T245" s="371">
        <v>0</v>
      </c>
      <c r="U245" s="372">
        <v>0</v>
      </c>
      <c r="V245" s="373">
        <v>0</v>
      </c>
      <c r="W245" s="374">
        <v>0</v>
      </c>
      <c r="X245" s="373">
        <v>0</v>
      </c>
      <c r="Y245" s="375">
        <v>0</v>
      </c>
      <c r="Z245" s="373">
        <v>0</v>
      </c>
      <c r="AA245" s="374">
        <v>0</v>
      </c>
      <c r="AB245" s="376"/>
    </row>
    <row r="246" spans="1:28" ht="11.25">
      <c r="A246" s="255" t="s">
        <v>458</v>
      </c>
      <c r="B246" s="770"/>
      <c r="C246" s="369">
        <v>0</v>
      </c>
      <c r="D246" s="370">
        <v>0</v>
      </c>
      <c r="E246" s="371">
        <v>0</v>
      </c>
      <c r="F246" s="371">
        <v>0</v>
      </c>
      <c r="G246" s="371">
        <v>0</v>
      </c>
      <c r="H246" s="372">
        <v>0</v>
      </c>
      <c r="I246" s="373">
        <v>0</v>
      </c>
      <c r="J246" s="377">
        <v>0</v>
      </c>
      <c r="K246" s="373">
        <v>0</v>
      </c>
      <c r="L246" s="377">
        <v>0</v>
      </c>
      <c r="M246" s="373">
        <v>0</v>
      </c>
      <c r="N246" s="374">
        <v>0</v>
      </c>
      <c r="O246" s="378"/>
      <c r="P246" s="369">
        <v>0</v>
      </c>
      <c r="Q246" s="370">
        <v>0</v>
      </c>
      <c r="R246" s="371">
        <v>0</v>
      </c>
      <c r="S246" s="371">
        <v>0</v>
      </c>
      <c r="T246" s="371">
        <v>0</v>
      </c>
      <c r="U246" s="372">
        <v>0</v>
      </c>
      <c r="V246" s="373">
        <v>0</v>
      </c>
      <c r="W246" s="377">
        <v>0</v>
      </c>
      <c r="X246" s="373">
        <v>0</v>
      </c>
      <c r="Y246" s="377">
        <v>0</v>
      </c>
      <c r="Z246" s="373">
        <v>0</v>
      </c>
      <c r="AA246" s="374">
        <v>0</v>
      </c>
      <c r="AB246" s="378"/>
    </row>
    <row r="247" spans="1:28" ht="11.25">
      <c r="A247" s="255" t="s">
        <v>459</v>
      </c>
      <c r="B247" s="770"/>
      <c r="C247" s="369">
        <v>0</v>
      </c>
      <c r="D247" s="370">
        <v>0</v>
      </c>
      <c r="E247" s="371">
        <v>0</v>
      </c>
      <c r="F247" s="371">
        <v>0</v>
      </c>
      <c r="G247" s="371">
        <v>0</v>
      </c>
      <c r="H247" s="372">
        <v>0</v>
      </c>
      <c r="I247" s="373">
        <v>0</v>
      </c>
      <c r="J247" s="374">
        <v>0</v>
      </c>
      <c r="K247" s="373">
        <v>0</v>
      </c>
      <c r="L247" s="375">
        <v>0</v>
      </c>
      <c r="M247" s="373">
        <v>0</v>
      </c>
      <c r="N247" s="374">
        <v>0</v>
      </c>
      <c r="O247" s="376"/>
      <c r="P247" s="369">
        <v>0</v>
      </c>
      <c r="Q247" s="370">
        <v>0</v>
      </c>
      <c r="R247" s="371">
        <v>0</v>
      </c>
      <c r="S247" s="371">
        <v>0</v>
      </c>
      <c r="T247" s="371">
        <v>0</v>
      </c>
      <c r="U247" s="372">
        <v>0</v>
      </c>
      <c r="V247" s="373">
        <v>0</v>
      </c>
      <c r="W247" s="374">
        <v>0</v>
      </c>
      <c r="X247" s="373">
        <v>0</v>
      </c>
      <c r="Y247" s="375">
        <v>0</v>
      </c>
      <c r="Z247" s="373">
        <v>0</v>
      </c>
      <c r="AA247" s="374">
        <v>0</v>
      </c>
      <c r="AB247" s="376"/>
    </row>
    <row r="248" spans="1:28" ht="11.25">
      <c r="A248" s="255" t="s">
        <v>460</v>
      </c>
      <c r="B248" s="770"/>
      <c r="C248" s="369">
        <v>0</v>
      </c>
      <c r="D248" s="370">
        <v>0</v>
      </c>
      <c r="E248" s="371">
        <v>0</v>
      </c>
      <c r="F248" s="371">
        <v>0</v>
      </c>
      <c r="G248" s="371">
        <v>0</v>
      </c>
      <c r="H248" s="372">
        <v>0</v>
      </c>
      <c r="I248" s="373">
        <v>0</v>
      </c>
      <c r="J248" s="374">
        <v>0</v>
      </c>
      <c r="K248" s="373">
        <v>0</v>
      </c>
      <c r="L248" s="375">
        <v>0</v>
      </c>
      <c r="M248" s="373">
        <v>0</v>
      </c>
      <c r="N248" s="374">
        <v>0</v>
      </c>
      <c r="O248" s="376"/>
      <c r="P248" s="369">
        <v>0</v>
      </c>
      <c r="Q248" s="370">
        <v>0</v>
      </c>
      <c r="R248" s="371">
        <v>0</v>
      </c>
      <c r="S248" s="371">
        <v>0</v>
      </c>
      <c r="T248" s="371">
        <v>0</v>
      </c>
      <c r="U248" s="372">
        <v>0</v>
      </c>
      <c r="V248" s="373">
        <v>0</v>
      </c>
      <c r="W248" s="374">
        <v>0</v>
      </c>
      <c r="X248" s="373">
        <v>0</v>
      </c>
      <c r="Y248" s="375">
        <v>0</v>
      </c>
      <c r="Z248" s="373">
        <v>0</v>
      </c>
      <c r="AA248" s="374">
        <v>0</v>
      </c>
      <c r="AB248" s="376"/>
    </row>
    <row r="249" spans="1:28" ht="11.25">
      <c r="A249" s="255" t="s">
        <v>461</v>
      </c>
      <c r="B249" s="770"/>
      <c r="C249" s="369">
        <v>0</v>
      </c>
      <c r="D249" s="370">
        <v>0</v>
      </c>
      <c r="E249" s="371">
        <v>0</v>
      </c>
      <c r="F249" s="371">
        <v>0</v>
      </c>
      <c r="G249" s="371">
        <v>0</v>
      </c>
      <c r="H249" s="372">
        <v>0</v>
      </c>
      <c r="I249" s="373">
        <v>0</v>
      </c>
      <c r="J249" s="374">
        <v>0</v>
      </c>
      <c r="K249" s="373">
        <v>0</v>
      </c>
      <c r="L249" s="375">
        <v>0</v>
      </c>
      <c r="M249" s="373">
        <v>0</v>
      </c>
      <c r="N249" s="374">
        <v>0</v>
      </c>
      <c r="O249" s="376"/>
      <c r="P249" s="369">
        <v>0</v>
      </c>
      <c r="Q249" s="370">
        <v>0</v>
      </c>
      <c r="R249" s="371">
        <v>0</v>
      </c>
      <c r="S249" s="371">
        <v>0</v>
      </c>
      <c r="T249" s="371">
        <v>0</v>
      </c>
      <c r="U249" s="372">
        <v>0</v>
      </c>
      <c r="V249" s="373">
        <v>0</v>
      </c>
      <c r="W249" s="374">
        <v>0</v>
      </c>
      <c r="X249" s="373">
        <v>0</v>
      </c>
      <c r="Y249" s="375">
        <v>0</v>
      </c>
      <c r="Z249" s="373">
        <v>0</v>
      </c>
      <c r="AA249" s="374">
        <v>0</v>
      </c>
      <c r="AB249" s="376"/>
    </row>
    <row r="250" spans="1:28" ht="11.25">
      <c r="A250" s="258" t="s">
        <v>462</v>
      </c>
      <c r="B250" s="770"/>
      <c r="C250" s="379">
        <v>0</v>
      </c>
      <c r="D250" s="380">
        <v>0</v>
      </c>
      <c r="E250" s="381">
        <v>0</v>
      </c>
      <c r="F250" s="381">
        <v>0</v>
      </c>
      <c r="G250" s="381">
        <v>0</v>
      </c>
      <c r="H250" s="382">
        <v>0</v>
      </c>
      <c r="I250" s="383">
        <v>0</v>
      </c>
      <c r="J250" s="384">
        <v>0</v>
      </c>
      <c r="K250" s="383">
        <v>0</v>
      </c>
      <c r="L250" s="385">
        <v>0</v>
      </c>
      <c r="M250" s="383">
        <v>0</v>
      </c>
      <c r="N250" s="384">
        <v>0</v>
      </c>
      <c r="O250" s="386"/>
      <c r="P250" s="379">
        <v>0</v>
      </c>
      <c r="Q250" s="380">
        <v>0</v>
      </c>
      <c r="R250" s="381">
        <v>0</v>
      </c>
      <c r="S250" s="381">
        <v>0</v>
      </c>
      <c r="T250" s="381">
        <v>0</v>
      </c>
      <c r="U250" s="382">
        <v>0</v>
      </c>
      <c r="V250" s="383">
        <v>0</v>
      </c>
      <c r="W250" s="384">
        <v>0</v>
      </c>
      <c r="X250" s="383">
        <v>0</v>
      </c>
      <c r="Y250" s="385">
        <v>0</v>
      </c>
      <c r="Z250" s="383">
        <v>0</v>
      </c>
      <c r="AA250" s="384">
        <v>0</v>
      </c>
      <c r="AB250" s="386"/>
    </row>
    <row r="251" spans="1:28" ht="12" thickBot="1">
      <c r="A251" s="260" t="s">
        <v>278</v>
      </c>
      <c r="B251" s="771"/>
      <c r="C251" s="387">
        <f aca="true" t="shared" si="58" ref="C251:N251">+C244+C245+C246+C247+C248+C249+C250</f>
        <v>0</v>
      </c>
      <c r="D251" s="388">
        <f>+D244+D245+D246+D247+D248+D249+D250</f>
        <v>0</v>
      </c>
      <c r="E251" s="389">
        <f>+E244+E245+E246+E247+E248+E249+E250</f>
        <v>0</v>
      </c>
      <c r="F251" s="389">
        <f>+F244+F245+F246+F247+F248+F249+F250</f>
        <v>0</v>
      </c>
      <c r="G251" s="389">
        <f>+G244+G245+G246+G247+G248+G249+G250</f>
        <v>0</v>
      </c>
      <c r="H251" s="390">
        <f>+H244+H245+H246+H247+H248+H249+H250</f>
        <v>0</v>
      </c>
      <c r="I251" s="391">
        <f t="shared" si="58"/>
        <v>0</v>
      </c>
      <c r="J251" s="389">
        <f t="shared" si="58"/>
        <v>0</v>
      </c>
      <c r="K251" s="391">
        <f t="shared" si="58"/>
        <v>0</v>
      </c>
      <c r="L251" s="390">
        <f t="shared" si="58"/>
        <v>0</v>
      </c>
      <c r="M251" s="391">
        <f t="shared" si="58"/>
        <v>0</v>
      </c>
      <c r="N251" s="389">
        <f t="shared" si="58"/>
        <v>0</v>
      </c>
      <c r="O251" s="387">
        <v>0</v>
      </c>
      <c r="P251" s="387">
        <f aca="true" t="shared" si="59" ref="P251:AA251">+P244+P245+P246+P247+P248+P249+P250</f>
        <v>0</v>
      </c>
      <c r="Q251" s="388">
        <f t="shared" si="59"/>
        <v>0</v>
      </c>
      <c r="R251" s="389">
        <f t="shared" si="59"/>
        <v>0</v>
      </c>
      <c r="S251" s="389">
        <f t="shared" si="59"/>
        <v>0</v>
      </c>
      <c r="T251" s="389">
        <f t="shared" si="59"/>
        <v>0</v>
      </c>
      <c r="U251" s="390">
        <f t="shared" si="59"/>
        <v>0</v>
      </c>
      <c r="V251" s="391">
        <f t="shared" si="59"/>
        <v>0</v>
      </c>
      <c r="W251" s="389">
        <f t="shared" si="59"/>
        <v>0</v>
      </c>
      <c r="X251" s="391">
        <f t="shared" si="59"/>
        <v>0</v>
      </c>
      <c r="Y251" s="390">
        <f t="shared" si="59"/>
        <v>0</v>
      </c>
      <c r="Z251" s="391">
        <f t="shared" si="59"/>
        <v>0</v>
      </c>
      <c r="AA251" s="389">
        <f t="shared" si="59"/>
        <v>0</v>
      </c>
      <c r="AB251" s="387">
        <v>0</v>
      </c>
    </row>
    <row r="252" spans="1:28" ht="11.25">
      <c r="A252" s="253" t="s">
        <v>455</v>
      </c>
      <c r="B252" s="769" t="s">
        <v>492</v>
      </c>
      <c r="C252" s="340">
        <v>0</v>
      </c>
      <c r="D252" s="341">
        <v>0</v>
      </c>
      <c r="E252" s="342">
        <v>0</v>
      </c>
      <c r="F252" s="342">
        <v>0</v>
      </c>
      <c r="G252" s="342">
        <v>0</v>
      </c>
      <c r="H252" s="343">
        <v>0</v>
      </c>
      <c r="I252" s="344">
        <v>0</v>
      </c>
      <c r="J252" s="345">
        <v>0</v>
      </c>
      <c r="K252" s="344">
        <v>0</v>
      </c>
      <c r="L252" s="346">
        <v>0</v>
      </c>
      <c r="M252" s="344">
        <v>0</v>
      </c>
      <c r="N252" s="345">
        <v>0</v>
      </c>
      <c r="O252" s="254"/>
      <c r="P252" s="340">
        <v>3.4E-05</v>
      </c>
      <c r="Q252" s="341">
        <v>3.4E-05</v>
      </c>
      <c r="R252" s="342">
        <v>0</v>
      </c>
      <c r="S252" s="342">
        <v>0</v>
      </c>
      <c r="T252" s="342">
        <v>0</v>
      </c>
      <c r="U252" s="343">
        <v>3.4E-05</v>
      </c>
      <c r="V252" s="344">
        <v>0</v>
      </c>
      <c r="W252" s="345">
        <v>0</v>
      </c>
      <c r="X252" s="344">
        <v>0</v>
      </c>
      <c r="Y252" s="346">
        <v>0</v>
      </c>
      <c r="Z252" s="344">
        <v>0</v>
      </c>
      <c r="AA252" s="345">
        <v>0</v>
      </c>
      <c r="AB252" s="254"/>
    </row>
    <row r="253" spans="1:28" ht="11.25">
      <c r="A253" s="255" t="s">
        <v>457</v>
      </c>
      <c r="B253" s="770"/>
      <c r="C253" s="347">
        <v>0</v>
      </c>
      <c r="D253" s="348">
        <v>0</v>
      </c>
      <c r="E253" s="349">
        <v>0</v>
      </c>
      <c r="F253" s="349">
        <v>0</v>
      </c>
      <c r="G253" s="349">
        <v>0</v>
      </c>
      <c r="H253" s="350">
        <v>0</v>
      </c>
      <c r="I253" s="351">
        <v>0</v>
      </c>
      <c r="J253" s="352">
        <v>0</v>
      </c>
      <c r="K253" s="351">
        <v>0</v>
      </c>
      <c r="L253" s="353">
        <v>0</v>
      </c>
      <c r="M253" s="351">
        <v>0</v>
      </c>
      <c r="N253" s="352">
        <v>0</v>
      </c>
      <c r="O253" s="256"/>
      <c r="P253" s="347">
        <v>0</v>
      </c>
      <c r="Q253" s="348">
        <v>0</v>
      </c>
      <c r="R253" s="349">
        <v>0</v>
      </c>
      <c r="S253" s="349">
        <v>0</v>
      </c>
      <c r="T253" s="349">
        <v>0</v>
      </c>
      <c r="U253" s="350">
        <v>0</v>
      </c>
      <c r="V253" s="351">
        <v>0</v>
      </c>
      <c r="W253" s="352">
        <v>0</v>
      </c>
      <c r="X253" s="351">
        <v>0</v>
      </c>
      <c r="Y253" s="353">
        <v>0</v>
      </c>
      <c r="Z253" s="351">
        <v>0</v>
      </c>
      <c r="AA253" s="352">
        <v>0</v>
      </c>
      <c r="AB253" s="256"/>
    </row>
    <row r="254" spans="1:28" ht="11.25">
      <c r="A254" s="255" t="s">
        <v>458</v>
      </c>
      <c r="B254" s="770"/>
      <c r="C254" s="347">
        <v>0</v>
      </c>
      <c r="D254" s="348">
        <v>0</v>
      </c>
      <c r="E254" s="349">
        <v>0</v>
      </c>
      <c r="F254" s="349">
        <v>0</v>
      </c>
      <c r="G254" s="349">
        <v>0</v>
      </c>
      <c r="H254" s="350">
        <v>0</v>
      </c>
      <c r="I254" s="351">
        <v>0</v>
      </c>
      <c r="J254" s="331">
        <v>0</v>
      </c>
      <c r="K254" s="351">
        <v>0</v>
      </c>
      <c r="L254" s="331">
        <v>0</v>
      </c>
      <c r="M254" s="351">
        <v>0</v>
      </c>
      <c r="N254" s="352">
        <v>0</v>
      </c>
      <c r="O254" s="257"/>
      <c r="P254" s="347">
        <v>0.452097</v>
      </c>
      <c r="Q254" s="348">
        <v>0.452097</v>
      </c>
      <c r="R254" s="349">
        <v>0.452097</v>
      </c>
      <c r="S254" s="349">
        <v>0</v>
      </c>
      <c r="T254" s="349">
        <v>0</v>
      </c>
      <c r="U254" s="350">
        <v>0</v>
      </c>
      <c r="V254" s="351">
        <v>0</v>
      </c>
      <c r="W254" s="331">
        <v>0</v>
      </c>
      <c r="X254" s="351">
        <v>0</v>
      </c>
      <c r="Y254" s="331">
        <v>0</v>
      </c>
      <c r="Z254" s="351">
        <v>0</v>
      </c>
      <c r="AA254" s="352">
        <v>0</v>
      </c>
      <c r="AB254" s="257"/>
    </row>
    <row r="255" spans="1:28" ht="11.25">
      <c r="A255" s="255" t="s">
        <v>459</v>
      </c>
      <c r="B255" s="770"/>
      <c r="C255" s="347">
        <v>0</v>
      </c>
      <c r="D255" s="348">
        <v>0</v>
      </c>
      <c r="E255" s="349">
        <v>0</v>
      </c>
      <c r="F255" s="349">
        <v>0</v>
      </c>
      <c r="G255" s="349">
        <v>0</v>
      </c>
      <c r="H255" s="350">
        <v>0</v>
      </c>
      <c r="I255" s="351">
        <v>0</v>
      </c>
      <c r="J255" s="352">
        <v>0</v>
      </c>
      <c r="K255" s="351">
        <v>0</v>
      </c>
      <c r="L255" s="353">
        <v>0</v>
      </c>
      <c r="M255" s="351">
        <v>0</v>
      </c>
      <c r="N255" s="352">
        <v>0</v>
      </c>
      <c r="O255" s="256"/>
      <c r="P255" s="347">
        <v>0</v>
      </c>
      <c r="Q255" s="348">
        <v>0</v>
      </c>
      <c r="R255" s="349">
        <v>0</v>
      </c>
      <c r="S255" s="349">
        <v>0</v>
      </c>
      <c r="T255" s="349">
        <v>0</v>
      </c>
      <c r="U255" s="350">
        <v>0</v>
      </c>
      <c r="V255" s="351">
        <v>0</v>
      </c>
      <c r="W255" s="352">
        <v>0</v>
      </c>
      <c r="X255" s="351">
        <v>0</v>
      </c>
      <c r="Y255" s="353">
        <v>0</v>
      </c>
      <c r="Z255" s="351">
        <v>0</v>
      </c>
      <c r="AA255" s="352">
        <v>0</v>
      </c>
      <c r="AB255" s="256"/>
    </row>
    <row r="256" spans="1:28" ht="11.25">
      <c r="A256" s="255" t="s">
        <v>460</v>
      </c>
      <c r="B256" s="770"/>
      <c r="C256" s="347">
        <v>0.001462</v>
      </c>
      <c r="D256" s="348">
        <v>0.001462</v>
      </c>
      <c r="E256" s="349">
        <v>0.001462</v>
      </c>
      <c r="F256" s="349">
        <v>0</v>
      </c>
      <c r="G256" s="349">
        <v>0</v>
      </c>
      <c r="H256" s="350">
        <v>0</v>
      </c>
      <c r="I256" s="351">
        <v>0</v>
      </c>
      <c r="J256" s="352">
        <v>0</v>
      </c>
      <c r="K256" s="351">
        <v>0</v>
      </c>
      <c r="L256" s="353">
        <v>0</v>
      </c>
      <c r="M256" s="351">
        <v>0</v>
      </c>
      <c r="N256" s="352">
        <v>0</v>
      </c>
      <c r="O256" s="256"/>
      <c r="P256" s="347">
        <v>0.005318</v>
      </c>
      <c r="Q256" s="348">
        <v>0.005318</v>
      </c>
      <c r="R256" s="349">
        <v>0.005318</v>
      </c>
      <c r="S256" s="349">
        <v>0</v>
      </c>
      <c r="T256" s="349">
        <v>0</v>
      </c>
      <c r="U256" s="350">
        <v>0</v>
      </c>
      <c r="V256" s="351">
        <v>0</v>
      </c>
      <c r="W256" s="352">
        <v>0</v>
      </c>
      <c r="X256" s="351">
        <v>0</v>
      </c>
      <c r="Y256" s="353">
        <v>0</v>
      </c>
      <c r="Z256" s="351">
        <v>0</v>
      </c>
      <c r="AA256" s="352">
        <v>0</v>
      </c>
      <c r="AB256" s="256"/>
    </row>
    <row r="257" spans="1:28" ht="11.25">
      <c r="A257" s="255" t="s">
        <v>461</v>
      </c>
      <c r="B257" s="770"/>
      <c r="C257" s="347">
        <v>0.209947</v>
      </c>
      <c r="D257" s="348">
        <v>0</v>
      </c>
      <c r="E257" s="349">
        <v>0.209947</v>
      </c>
      <c r="F257" s="349">
        <v>0</v>
      </c>
      <c r="G257" s="349">
        <v>0</v>
      </c>
      <c r="H257" s="350">
        <v>0</v>
      </c>
      <c r="I257" s="351">
        <v>0</v>
      </c>
      <c r="J257" s="352">
        <v>0</v>
      </c>
      <c r="K257" s="351">
        <v>0</v>
      </c>
      <c r="L257" s="353">
        <v>0</v>
      </c>
      <c r="M257" s="351">
        <v>0</v>
      </c>
      <c r="N257" s="352">
        <v>0</v>
      </c>
      <c r="O257" s="256"/>
      <c r="P257" s="347">
        <v>0.217582</v>
      </c>
      <c r="Q257" s="348">
        <v>0.217582</v>
      </c>
      <c r="R257" s="349">
        <v>0.217582</v>
      </c>
      <c r="S257" s="349">
        <v>0</v>
      </c>
      <c r="T257" s="349">
        <v>0</v>
      </c>
      <c r="U257" s="350">
        <v>0</v>
      </c>
      <c r="V257" s="351">
        <v>0</v>
      </c>
      <c r="W257" s="352">
        <v>0</v>
      </c>
      <c r="X257" s="351">
        <v>0</v>
      </c>
      <c r="Y257" s="353">
        <v>0</v>
      </c>
      <c r="Z257" s="351">
        <v>0</v>
      </c>
      <c r="AA257" s="352">
        <v>0</v>
      </c>
      <c r="AB257" s="256"/>
    </row>
    <row r="258" spans="1:28" ht="11.25">
      <c r="A258" s="258" t="s">
        <v>462</v>
      </c>
      <c r="B258" s="770"/>
      <c r="C258" s="354">
        <v>0</v>
      </c>
      <c r="D258" s="355">
        <v>0</v>
      </c>
      <c r="E258" s="356">
        <v>0</v>
      </c>
      <c r="F258" s="356">
        <v>0</v>
      </c>
      <c r="G258" s="356">
        <v>0</v>
      </c>
      <c r="H258" s="357">
        <v>0</v>
      </c>
      <c r="I258" s="358">
        <v>0</v>
      </c>
      <c r="J258" s="359">
        <v>0</v>
      </c>
      <c r="K258" s="358">
        <v>0</v>
      </c>
      <c r="L258" s="360">
        <v>0</v>
      </c>
      <c r="M258" s="358">
        <v>0</v>
      </c>
      <c r="N258" s="359">
        <v>0</v>
      </c>
      <c r="O258" s="259"/>
      <c r="P258" s="354">
        <v>0</v>
      </c>
      <c r="Q258" s="355">
        <v>0</v>
      </c>
      <c r="R258" s="356">
        <v>0</v>
      </c>
      <c r="S258" s="356">
        <v>0</v>
      </c>
      <c r="T258" s="356">
        <v>0</v>
      </c>
      <c r="U258" s="357">
        <v>0</v>
      </c>
      <c r="V258" s="358">
        <v>0</v>
      </c>
      <c r="W258" s="359">
        <v>0</v>
      </c>
      <c r="X258" s="358">
        <v>0</v>
      </c>
      <c r="Y258" s="360">
        <v>0</v>
      </c>
      <c r="Z258" s="358">
        <v>0</v>
      </c>
      <c r="AA258" s="359">
        <v>0</v>
      </c>
      <c r="AB258" s="259"/>
    </row>
    <row r="259" spans="1:28" ht="12" thickBot="1">
      <c r="A259" s="260" t="s">
        <v>278</v>
      </c>
      <c r="B259" s="771"/>
      <c r="C259" s="261">
        <f aca="true" t="shared" si="60" ref="C259:N259">+C252+C253+C254+C255+C256+C257+C258</f>
        <v>0.21140899999999999</v>
      </c>
      <c r="D259" s="262">
        <f>+D252+D253+D254+D255+D256+D257+D258</f>
        <v>0.001462</v>
      </c>
      <c r="E259" s="263">
        <f>+E252+E253+E254+E255+E256+E257+E258</f>
        <v>0.21140899999999999</v>
      </c>
      <c r="F259" s="263">
        <f>+F252+F253+F254+F255+F256+F257+F258</f>
        <v>0</v>
      </c>
      <c r="G259" s="263">
        <f>+G252+G253+G254+G255+G256+G257+G258</f>
        <v>0</v>
      </c>
      <c r="H259" s="264">
        <f>+H252+H253+H254+H255+H256+H257+H258</f>
        <v>0</v>
      </c>
      <c r="I259" s="265">
        <f t="shared" si="60"/>
        <v>0</v>
      </c>
      <c r="J259" s="263">
        <f t="shared" si="60"/>
        <v>0</v>
      </c>
      <c r="K259" s="265">
        <f t="shared" si="60"/>
        <v>0</v>
      </c>
      <c r="L259" s="264">
        <f t="shared" si="60"/>
        <v>0</v>
      </c>
      <c r="M259" s="265">
        <f t="shared" si="60"/>
        <v>0</v>
      </c>
      <c r="N259" s="263">
        <f t="shared" si="60"/>
        <v>0</v>
      </c>
      <c r="O259" s="339">
        <v>0</v>
      </c>
      <c r="P259" s="261">
        <f aca="true" t="shared" si="61" ref="P259:AA259">+P252+P253+P254+P255+P256+P257+P258</f>
        <v>0.6750309999999999</v>
      </c>
      <c r="Q259" s="262">
        <f t="shared" si="61"/>
        <v>0.6750309999999999</v>
      </c>
      <c r="R259" s="263">
        <f t="shared" si="61"/>
        <v>0.6749970000000001</v>
      </c>
      <c r="S259" s="263">
        <f t="shared" si="61"/>
        <v>0</v>
      </c>
      <c r="T259" s="263">
        <f t="shared" si="61"/>
        <v>0</v>
      </c>
      <c r="U259" s="264">
        <f t="shared" si="61"/>
        <v>3.4E-05</v>
      </c>
      <c r="V259" s="265">
        <f t="shared" si="61"/>
        <v>0</v>
      </c>
      <c r="W259" s="263">
        <f t="shared" si="61"/>
        <v>0</v>
      </c>
      <c r="X259" s="265">
        <f t="shared" si="61"/>
        <v>0</v>
      </c>
      <c r="Y259" s="264">
        <f t="shared" si="61"/>
        <v>0</v>
      </c>
      <c r="Z259" s="265">
        <f t="shared" si="61"/>
        <v>0</v>
      </c>
      <c r="AA259" s="263">
        <f t="shared" si="61"/>
        <v>0</v>
      </c>
      <c r="AB259" s="339">
        <v>0</v>
      </c>
    </row>
    <row r="260" spans="1:28" ht="11.25">
      <c r="A260" s="253" t="s">
        <v>455</v>
      </c>
      <c r="B260" s="769" t="s">
        <v>493</v>
      </c>
      <c r="C260" s="340">
        <v>0</v>
      </c>
      <c r="D260" s="341">
        <v>0</v>
      </c>
      <c r="E260" s="342">
        <v>0</v>
      </c>
      <c r="F260" s="342">
        <v>0</v>
      </c>
      <c r="G260" s="342">
        <v>0</v>
      </c>
      <c r="H260" s="343">
        <v>0</v>
      </c>
      <c r="I260" s="344">
        <v>0</v>
      </c>
      <c r="J260" s="345">
        <v>0</v>
      </c>
      <c r="K260" s="344">
        <v>0</v>
      </c>
      <c r="L260" s="346">
        <v>0</v>
      </c>
      <c r="M260" s="344">
        <v>0</v>
      </c>
      <c r="N260" s="345">
        <v>0</v>
      </c>
      <c r="O260" s="254"/>
      <c r="P260" s="340">
        <v>0.000192</v>
      </c>
      <c r="Q260" s="341">
        <v>0.00019</v>
      </c>
      <c r="R260" s="342">
        <v>0</v>
      </c>
      <c r="S260" s="342">
        <v>0</v>
      </c>
      <c r="T260" s="342">
        <v>0</v>
      </c>
      <c r="U260" s="343">
        <v>0.00019</v>
      </c>
      <c r="V260" s="344">
        <v>0</v>
      </c>
      <c r="W260" s="345">
        <v>0</v>
      </c>
      <c r="X260" s="344">
        <v>0</v>
      </c>
      <c r="Y260" s="346">
        <v>0</v>
      </c>
      <c r="Z260" s="344">
        <v>0</v>
      </c>
      <c r="AA260" s="345">
        <v>0</v>
      </c>
      <c r="AB260" s="254"/>
    </row>
    <row r="261" spans="1:28" ht="11.25">
      <c r="A261" s="255" t="s">
        <v>457</v>
      </c>
      <c r="B261" s="770"/>
      <c r="C261" s="347">
        <v>0.383618</v>
      </c>
      <c r="D261" s="348">
        <v>0.383618</v>
      </c>
      <c r="E261" s="349">
        <v>0.383618</v>
      </c>
      <c r="F261" s="349">
        <v>0</v>
      </c>
      <c r="G261" s="349">
        <v>0</v>
      </c>
      <c r="H261" s="350">
        <v>0</v>
      </c>
      <c r="I261" s="351">
        <v>0</v>
      </c>
      <c r="J261" s="352">
        <v>0</v>
      </c>
      <c r="K261" s="351">
        <v>0</v>
      </c>
      <c r="L261" s="353">
        <v>0</v>
      </c>
      <c r="M261" s="351">
        <v>0</v>
      </c>
      <c r="N261" s="352">
        <v>0</v>
      </c>
      <c r="O261" s="256"/>
      <c r="P261" s="347">
        <v>0.023011</v>
      </c>
      <c r="Q261" s="348">
        <v>0.023011</v>
      </c>
      <c r="R261" s="349">
        <v>0.023011</v>
      </c>
      <c r="S261" s="349">
        <v>0</v>
      </c>
      <c r="T261" s="349">
        <v>0</v>
      </c>
      <c r="U261" s="350">
        <v>0</v>
      </c>
      <c r="V261" s="351">
        <v>0</v>
      </c>
      <c r="W261" s="352">
        <v>0</v>
      </c>
      <c r="X261" s="351">
        <v>0</v>
      </c>
      <c r="Y261" s="353">
        <v>0</v>
      </c>
      <c r="Z261" s="351">
        <v>0</v>
      </c>
      <c r="AA261" s="352">
        <v>0</v>
      </c>
      <c r="AB261" s="256"/>
    </row>
    <row r="262" spans="1:28" ht="11.25">
      <c r="A262" s="255" t="s">
        <v>458</v>
      </c>
      <c r="B262" s="770"/>
      <c r="C262" s="347">
        <v>0</v>
      </c>
      <c r="D262" s="348">
        <v>0</v>
      </c>
      <c r="E262" s="349">
        <v>0</v>
      </c>
      <c r="F262" s="349">
        <v>0</v>
      </c>
      <c r="G262" s="349">
        <v>0</v>
      </c>
      <c r="H262" s="350">
        <v>0</v>
      </c>
      <c r="I262" s="351">
        <v>0</v>
      </c>
      <c r="J262" s="331">
        <v>0</v>
      </c>
      <c r="K262" s="351">
        <v>0</v>
      </c>
      <c r="L262" s="331">
        <v>0</v>
      </c>
      <c r="M262" s="351">
        <v>0</v>
      </c>
      <c r="N262" s="352">
        <v>0</v>
      </c>
      <c r="O262" s="257"/>
      <c r="P262" s="347">
        <v>0</v>
      </c>
      <c r="Q262" s="348">
        <v>0</v>
      </c>
      <c r="R262" s="349">
        <v>0</v>
      </c>
      <c r="S262" s="349">
        <v>0</v>
      </c>
      <c r="T262" s="349">
        <v>0</v>
      </c>
      <c r="U262" s="350">
        <v>0</v>
      </c>
      <c r="V262" s="351">
        <v>0</v>
      </c>
      <c r="W262" s="331">
        <v>0</v>
      </c>
      <c r="X262" s="351">
        <v>0</v>
      </c>
      <c r="Y262" s="331">
        <v>0</v>
      </c>
      <c r="Z262" s="351">
        <v>0</v>
      </c>
      <c r="AA262" s="352">
        <v>0</v>
      </c>
      <c r="AB262" s="257"/>
    </row>
    <row r="263" spans="1:28" ht="11.25">
      <c r="A263" s="255" t="s">
        <v>459</v>
      </c>
      <c r="B263" s="770"/>
      <c r="C263" s="347">
        <v>0</v>
      </c>
      <c r="D263" s="348">
        <v>0</v>
      </c>
      <c r="E263" s="349">
        <v>0</v>
      </c>
      <c r="F263" s="349">
        <v>0</v>
      </c>
      <c r="G263" s="349">
        <v>0</v>
      </c>
      <c r="H263" s="350">
        <v>0</v>
      </c>
      <c r="I263" s="351">
        <v>0</v>
      </c>
      <c r="J263" s="352">
        <v>0</v>
      </c>
      <c r="K263" s="351">
        <v>0</v>
      </c>
      <c r="L263" s="353">
        <v>0</v>
      </c>
      <c r="M263" s="351">
        <v>0</v>
      </c>
      <c r="N263" s="352">
        <v>0</v>
      </c>
      <c r="O263" s="256"/>
      <c r="P263" s="347">
        <v>0</v>
      </c>
      <c r="Q263" s="348">
        <v>0</v>
      </c>
      <c r="R263" s="349">
        <v>0</v>
      </c>
      <c r="S263" s="349">
        <v>0</v>
      </c>
      <c r="T263" s="349">
        <v>0</v>
      </c>
      <c r="U263" s="350">
        <v>0</v>
      </c>
      <c r="V263" s="351">
        <v>0</v>
      </c>
      <c r="W263" s="352">
        <v>0</v>
      </c>
      <c r="X263" s="351">
        <v>0</v>
      </c>
      <c r="Y263" s="353">
        <v>0</v>
      </c>
      <c r="Z263" s="351">
        <v>0</v>
      </c>
      <c r="AA263" s="352">
        <v>0</v>
      </c>
      <c r="AB263" s="256"/>
    </row>
    <row r="264" spans="1:28" ht="11.25">
      <c r="A264" s="255" t="s">
        <v>460</v>
      </c>
      <c r="B264" s="770"/>
      <c r="C264" s="347">
        <v>0</v>
      </c>
      <c r="D264" s="348">
        <v>0</v>
      </c>
      <c r="E264" s="349">
        <v>0</v>
      </c>
      <c r="F264" s="349">
        <v>0</v>
      </c>
      <c r="G264" s="349">
        <v>0</v>
      </c>
      <c r="H264" s="350">
        <v>0</v>
      </c>
      <c r="I264" s="351">
        <v>0</v>
      </c>
      <c r="J264" s="352">
        <v>0</v>
      </c>
      <c r="K264" s="351">
        <v>0</v>
      </c>
      <c r="L264" s="353">
        <v>0</v>
      </c>
      <c r="M264" s="351">
        <v>0</v>
      </c>
      <c r="N264" s="352">
        <v>0</v>
      </c>
      <c r="O264" s="256"/>
      <c r="P264" s="347">
        <v>0.042776</v>
      </c>
      <c r="Q264" s="348">
        <v>0.042776</v>
      </c>
      <c r="R264" s="349">
        <v>0.042776</v>
      </c>
      <c r="S264" s="349">
        <v>0</v>
      </c>
      <c r="T264" s="349">
        <v>0</v>
      </c>
      <c r="U264" s="350">
        <v>0</v>
      </c>
      <c r="V264" s="351">
        <v>0</v>
      </c>
      <c r="W264" s="352">
        <v>0</v>
      </c>
      <c r="X264" s="351">
        <v>0</v>
      </c>
      <c r="Y264" s="353">
        <v>0</v>
      </c>
      <c r="Z264" s="351">
        <v>0</v>
      </c>
      <c r="AA264" s="352">
        <v>0</v>
      </c>
      <c r="AB264" s="256"/>
    </row>
    <row r="265" spans="1:28" ht="11.25">
      <c r="A265" s="255" t="s">
        <v>461</v>
      </c>
      <c r="B265" s="770"/>
      <c r="C265" s="347">
        <v>244.731191</v>
      </c>
      <c r="D265" s="348">
        <v>244.727737</v>
      </c>
      <c r="E265" s="349">
        <v>0.311031</v>
      </c>
      <c r="F265" s="349">
        <v>0</v>
      </c>
      <c r="G265" s="349">
        <v>244.416706</v>
      </c>
      <c r="H265" s="350">
        <v>0</v>
      </c>
      <c r="I265" s="351">
        <v>0</v>
      </c>
      <c r="J265" s="352">
        <v>0</v>
      </c>
      <c r="K265" s="351">
        <v>0</v>
      </c>
      <c r="L265" s="353">
        <v>0</v>
      </c>
      <c r="M265" s="351">
        <v>0</v>
      </c>
      <c r="N265" s="352">
        <v>0</v>
      </c>
      <c r="O265" s="256"/>
      <c r="P265" s="347">
        <v>55.817347</v>
      </c>
      <c r="Q265" s="348">
        <v>55.817085</v>
      </c>
      <c r="R265" s="349">
        <v>0.021633</v>
      </c>
      <c r="S265" s="349">
        <v>0</v>
      </c>
      <c r="T265" s="349">
        <v>55.795452</v>
      </c>
      <c r="U265" s="350">
        <v>0</v>
      </c>
      <c r="V265" s="351">
        <v>0</v>
      </c>
      <c r="W265" s="352">
        <v>0</v>
      </c>
      <c r="X265" s="351">
        <v>0</v>
      </c>
      <c r="Y265" s="353">
        <v>0</v>
      </c>
      <c r="Z265" s="351">
        <v>0</v>
      </c>
      <c r="AA265" s="352">
        <v>0</v>
      </c>
      <c r="AB265" s="256"/>
    </row>
    <row r="266" spans="1:28" ht="11.25">
      <c r="A266" s="258" t="s">
        <v>462</v>
      </c>
      <c r="B266" s="770"/>
      <c r="C266" s="354">
        <v>64.3108</v>
      </c>
      <c r="D266" s="355">
        <v>64.309909</v>
      </c>
      <c r="E266" s="356">
        <v>0.110486</v>
      </c>
      <c r="F266" s="356">
        <v>0</v>
      </c>
      <c r="G266" s="356">
        <v>64.199423</v>
      </c>
      <c r="H266" s="357">
        <v>0</v>
      </c>
      <c r="I266" s="358">
        <v>0</v>
      </c>
      <c r="J266" s="359">
        <v>0</v>
      </c>
      <c r="K266" s="358">
        <v>0</v>
      </c>
      <c r="L266" s="360">
        <v>0</v>
      </c>
      <c r="M266" s="358">
        <v>0</v>
      </c>
      <c r="N266" s="359">
        <v>0</v>
      </c>
      <c r="O266" s="259"/>
      <c r="P266" s="354">
        <v>0.48031</v>
      </c>
      <c r="Q266" s="355">
        <v>0.48031</v>
      </c>
      <c r="R266" s="356">
        <v>0.48031</v>
      </c>
      <c r="S266" s="356">
        <v>0</v>
      </c>
      <c r="T266" s="356">
        <v>0</v>
      </c>
      <c r="U266" s="357">
        <v>0</v>
      </c>
      <c r="V266" s="358">
        <v>0</v>
      </c>
      <c r="W266" s="359">
        <v>0</v>
      </c>
      <c r="X266" s="358">
        <v>0</v>
      </c>
      <c r="Y266" s="360">
        <v>0</v>
      </c>
      <c r="Z266" s="358">
        <v>0</v>
      </c>
      <c r="AA266" s="359">
        <v>0</v>
      </c>
      <c r="AB266" s="259"/>
    </row>
    <row r="267" spans="1:28" ht="12" thickBot="1">
      <c r="A267" s="260" t="s">
        <v>278</v>
      </c>
      <c r="B267" s="771"/>
      <c r="C267" s="261">
        <f aca="true" t="shared" si="62" ref="C267:N267">+C260+C261+C262+C263+C264+C265+C266</f>
        <v>309.425609</v>
      </c>
      <c r="D267" s="262">
        <f>+D260+D261+D262+D263+D264+D265+D266</f>
        <v>309.421264</v>
      </c>
      <c r="E267" s="263">
        <f>+E260+E261+E262+E263+E264+E265+E266</f>
        <v>0.805135</v>
      </c>
      <c r="F267" s="263">
        <f>+F260+F261+F262+F263+F264+F265+F266</f>
        <v>0</v>
      </c>
      <c r="G267" s="263">
        <f>+G260+G261+G262+G263+G264+G265+G266</f>
        <v>308.616129</v>
      </c>
      <c r="H267" s="264">
        <f>+H260+H261+H262+H263+H264+H265+H266</f>
        <v>0</v>
      </c>
      <c r="I267" s="265">
        <f t="shared" si="62"/>
        <v>0</v>
      </c>
      <c r="J267" s="263">
        <f t="shared" si="62"/>
        <v>0</v>
      </c>
      <c r="K267" s="265">
        <f t="shared" si="62"/>
        <v>0</v>
      </c>
      <c r="L267" s="264">
        <f t="shared" si="62"/>
        <v>0</v>
      </c>
      <c r="M267" s="265">
        <f t="shared" si="62"/>
        <v>0</v>
      </c>
      <c r="N267" s="263">
        <f t="shared" si="62"/>
        <v>0</v>
      </c>
      <c r="O267" s="339">
        <v>0</v>
      </c>
      <c r="P267" s="261">
        <f aca="true" t="shared" si="63" ref="P267:AA267">+P260+P261+P262+P263+P264+P265+P266</f>
        <v>56.363636</v>
      </c>
      <c r="Q267" s="262">
        <f t="shared" si="63"/>
        <v>56.363372</v>
      </c>
      <c r="R267" s="263">
        <f t="shared" si="63"/>
        <v>0.5677300000000001</v>
      </c>
      <c r="S267" s="263">
        <f t="shared" si="63"/>
        <v>0</v>
      </c>
      <c r="T267" s="263">
        <f t="shared" si="63"/>
        <v>55.795452</v>
      </c>
      <c r="U267" s="264">
        <f t="shared" si="63"/>
        <v>0.00019</v>
      </c>
      <c r="V267" s="265">
        <f t="shared" si="63"/>
        <v>0</v>
      </c>
      <c r="W267" s="263">
        <f t="shared" si="63"/>
        <v>0</v>
      </c>
      <c r="X267" s="265">
        <f t="shared" si="63"/>
        <v>0</v>
      </c>
      <c r="Y267" s="264">
        <f t="shared" si="63"/>
        <v>0</v>
      </c>
      <c r="Z267" s="265">
        <f t="shared" si="63"/>
        <v>0</v>
      </c>
      <c r="AA267" s="263">
        <f t="shared" si="63"/>
        <v>0</v>
      </c>
      <c r="AB267" s="339">
        <v>3.8E-05</v>
      </c>
    </row>
    <row r="268" spans="1:28" ht="11.25">
      <c r="A268" s="253" t="s">
        <v>455</v>
      </c>
      <c r="B268" s="769" t="s">
        <v>494</v>
      </c>
      <c r="C268" s="340">
        <v>0</v>
      </c>
      <c r="D268" s="341">
        <v>0</v>
      </c>
      <c r="E268" s="342">
        <v>0</v>
      </c>
      <c r="F268" s="342">
        <v>0</v>
      </c>
      <c r="G268" s="342">
        <v>0</v>
      </c>
      <c r="H268" s="343">
        <v>0</v>
      </c>
      <c r="I268" s="344">
        <v>0</v>
      </c>
      <c r="J268" s="345">
        <v>0</v>
      </c>
      <c r="K268" s="344">
        <v>0</v>
      </c>
      <c r="L268" s="346">
        <v>0</v>
      </c>
      <c r="M268" s="344">
        <v>0</v>
      </c>
      <c r="N268" s="345">
        <v>0</v>
      </c>
      <c r="O268" s="254"/>
      <c r="P268" s="340">
        <v>0</v>
      </c>
      <c r="Q268" s="341">
        <v>0</v>
      </c>
      <c r="R268" s="342">
        <v>0</v>
      </c>
      <c r="S268" s="342">
        <v>0</v>
      </c>
      <c r="T268" s="342">
        <v>0</v>
      </c>
      <c r="U268" s="343">
        <v>0</v>
      </c>
      <c r="V268" s="344">
        <v>0</v>
      </c>
      <c r="W268" s="345">
        <v>0</v>
      </c>
      <c r="X268" s="344">
        <v>0</v>
      </c>
      <c r="Y268" s="346">
        <v>0</v>
      </c>
      <c r="Z268" s="344">
        <v>0</v>
      </c>
      <c r="AA268" s="345">
        <v>0</v>
      </c>
      <c r="AB268" s="254"/>
    </row>
    <row r="269" spans="1:28" ht="11.25">
      <c r="A269" s="255" t="s">
        <v>457</v>
      </c>
      <c r="B269" s="770"/>
      <c r="C269" s="347">
        <v>89.023563</v>
      </c>
      <c r="D269" s="348">
        <v>89.023563</v>
      </c>
      <c r="E269" s="349">
        <v>89.023563</v>
      </c>
      <c r="F269" s="349">
        <v>0</v>
      </c>
      <c r="G269" s="349">
        <v>0</v>
      </c>
      <c r="H269" s="350">
        <v>0</v>
      </c>
      <c r="I269" s="351">
        <v>0</v>
      </c>
      <c r="J269" s="352">
        <v>0</v>
      </c>
      <c r="K269" s="351">
        <v>0</v>
      </c>
      <c r="L269" s="353">
        <v>0</v>
      </c>
      <c r="M269" s="351">
        <v>0</v>
      </c>
      <c r="N269" s="352">
        <v>0</v>
      </c>
      <c r="O269" s="256"/>
      <c r="P269" s="347">
        <v>0</v>
      </c>
      <c r="Q269" s="348">
        <v>0</v>
      </c>
      <c r="R269" s="349">
        <v>0</v>
      </c>
      <c r="S269" s="349">
        <v>0</v>
      </c>
      <c r="T269" s="349">
        <v>0</v>
      </c>
      <c r="U269" s="350">
        <v>0</v>
      </c>
      <c r="V269" s="351">
        <v>0</v>
      </c>
      <c r="W269" s="352">
        <v>0</v>
      </c>
      <c r="X269" s="351">
        <v>0</v>
      </c>
      <c r="Y269" s="353">
        <v>0</v>
      </c>
      <c r="Z269" s="351">
        <v>0</v>
      </c>
      <c r="AA269" s="352">
        <v>0</v>
      </c>
      <c r="AB269" s="256"/>
    </row>
    <row r="270" spans="1:28" ht="11.25">
      <c r="A270" s="255" t="s">
        <v>458</v>
      </c>
      <c r="B270" s="770"/>
      <c r="C270" s="347">
        <v>159.073557</v>
      </c>
      <c r="D270" s="348">
        <v>159.073081</v>
      </c>
      <c r="E270" s="349">
        <v>125.815876</v>
      </c>
      <c r="F270" s="349">
        <v>0</v>
      </c>
      <c r="G270" s="349">
        <v>33.257205</v>
      </c>
      <c r="H270" s="350">
        <v>0</v>
      </c>
      <c r="I270" s="351">
        <v>0</v>
      </c>
      <c r="J270" s="331">
        <v>0</v>
      </c>
      <c r="K270" s="351">
        <v>0</v>
      </c>
      <c r="L270" s="331">
        <v>0</v>
      </c>
      <c r="M270" s="351">
        <v>0</v>
      </c>
      <c r="N270" s="352">
        <v>0</v>
      </c>
      <c r="O270" s="257"/>
      <c r="P270" s="347">
        <v>0</v>
      </c>
      <c r="Q270" s="348">
        <v>0</v>
      </c>
      <c r="R270" s="349">
        <v>0</v>
      </c>
      <c r="S270" s="349">
        <v>0</v>
      </c>
      <c r="T270" s="349">
        <v>0</v>
      </c>
      <c r="U270" s="350">
        <v>0</v>
      </c>
      <c r="V270" s="351">
        <v>0</v>
      </c>
      <c r="W270" s="331">
        <v>0</v>
      </c>
      <c r="X270" s="351">
        <v>0</v>
      </c>
      <c r="Y270" s="331">
        <v>0</v>
      </c>
      <c r="Z270" s="351">
        <v>0</v>
      </c>
      <c r="AA270" s="352">
        <v>0</v>
      </c>
      <c r="AB270" s="257"/>
    </row>
    <row r="271" spans="1:28" ht="11.25">
      <c r="A271" s="255" t="s">
        <v>459</v>
      </c>
      <c r="B271" s="770"/>
      <c r="C271" s="347">
        <v>52.715812</v>
      </c>
      <c r="D271" s="348">
        <v>52.715812</v>
      </c>
      <c r="E271" s="349">
        <v>52.715812</v>
      </c>
      <c r="F271" s="349">
        <v>0</v>
      </c>
      <c r="G271" s="349">
        <v>0</v>
      </c>
      <c r="H271" s="350">
        <v>0</v>
      </c>
      <c r="I271" s="351">
        <v>0</v>
      </c>
      <c r="J271" s="352">
        <v>0</v>
      </c>
      <c r="K271" s="351">
        <v>0</v>
      </c>
      <c r="L271" s="353">
        <v>0</v>
      </c>
      <c r="M271" s="351">
        <v>0</v>
      </c>
      <c r="N271" s="352">
        <v>0</v>
      </c>
      <c r="O271" s="256"/>
      <c r="P271" s="347">
        <v>0</v>
      </c>
      <c r="Q271" s="348">
        <v>0</v>
      </c>
      <c r="R271" s="349">
        <v>0</v>
      </c>
      <c r="S271" s="349">
        <v>0</v>
      </c>
      <c r="T271" s="349">
        <v>0</v>
      </c>
      <c r="U271" s="350">
        <v>0</v>
      </c>
      <c r="V271" s="351">
        <v>0</v>
      </c>
      <c r="W271" s="352">
        <v>0</v>
      </c>
      <c r="X271" s="351">
        <v>0</v>
      </c>
      <c r="Y271" s="353">
        <v>0</v>
      </c>
      <c r="Z271" s="351">
        <v>0</v>
      </c>
      <c r="AA271" s="352">
        <v>0</v>
      </c>
      <c r="AB271" s="256"/>
    </row>
    <row r="272" spans="1:28" ht="11.25">
      <c r="A272" s="255" t="s">
        <v>460</v>
      </c>
      <c r="B272" s="770"/>
      <c r="C272" s="347">
        <v>65.020311</v>
      </c>
      <c r="D272" s="348">
        <v>65.020311</v>
      </c>
      <c r="E272" s="349">
        <v>65.020311</v>
      </c>
      <c r="F272" s="349">
        <v>0</v>
      </c>
      <c r="G272" s="349">
        <v>0</v>
      </c>
      <c r="H272" s="350">
        <v>0</v>
      </c>
      <c r="I272" s="351">
        <v>0</v>
      </c>
      <c r="J272" s="352">
        <v>0</v>
      </c>
      <c r="K272" s="351">
        <v>0</v>
      </c>
      <c r="L272" s="353">
        <v>0</v>
      </c>
      <c r="M272" s="351">
        <v>0</v>
      </c>
      <c r="N272" s="352">
        <v>0</v>
      </c>
      <c r="O272" s="256"/>
      <c r="P272" s="347">
        <v>0</v>
      </c>
      <c r="Q272" s="348">
        <v>0</v>
      </c>
      <c r="R272" s="349">
        <v>0</v>
      </c>
      <c r="S272" s="349">
        <v>0</v>
      </c>
      <c r="T272" s="349">
        <v>0</v>
      </c>
      <c r="U272" s="350">
        <v>0</v>
      </c>
      <c r="V272" s="351">
        <v>0</v>
      </c>
      <c r="W272" s="352">
        <v>0</v>
      </c>
      <c r="X272" s="351">
        <v>0</v>
      </c>
      <c r="Y272" s="353">
        <v>0</v>
      </c>
      <c r="Z272" s="351">
        <v>0</v>
      </c>
      <c r="AA272" s="352">
        <v>0</v>
      </c>
      <c r="AB272" s="256"/>
    </row>
    <row r="273" spans="1:28" ht="11.25">
      <c r="A273" s="255" t="s">
        <v>461</v>
      </c>
      <c r="B273" s="770"/>
      <c r="C273" s="347">
        <v>162.866384</v>
      </c>
      <c r="D273" s="348">
        <v>162.865039</v>
      </c>
      <c r="E273" s="349">
        <v>67.643767</v>
      </c>
      <c r="F273" s="349">
        <v>0</v>
      </c>
      <c r="G273" s="349">
        <v>95.221272</v>
      </c>
      <c r="H273" s="350">
        <v>0</v>
      </c>
      <c r="I273" s="351">
        <v>0</v>
      </c>
      <c r="J273" s="352">
        <v>0</v>
      </c>
      <c r="K273" s="351">
        <v>0</v>
      </c>
      <c r="L273" s="353">
        <v>0</v>
      </c>
      <c r="M273" s="351">
        <v>0</v>
      </c>
      <c r="N273" s="352">
        <v>0</v>
      </c>
      <c r="O273" s="256"/>
      <c r="P273" s="347">
        <v>119.051617</v>
      </c>
      <c r="Q273" s="348">
        <v>119.050635</v>
      </c>
      <c r="R273" s="349">
        <v>0</v>
      </c>
      <c r="S273" s="349">
        <v>0</v>
      </c>
      <c r="T273" s="349">
        <v>119.050635</v>
      </c>
      <c r="U273" s="350">
        <v>0</v>
      </c>
      <c r="V273" s="351">
        <v>0</v>
      </c>
      <c r="W273" s="352">
        <v>0</v>
      </c>
      <c r="X273" s="351">
        <v>0</v>
      </c>
      <c r="Y273" s="353">
        <v>0</v>
      </c>
      <c r="Z273" s="351">
        <v>0</v>
      </c>
      <c r="AA273" s="352">
        <v>0</v>
      </c>
      <c r="AB273" s="256"/>
    </row>
    <row r="274" spans="1:28" ht="11.25">
      <c r="A274" s="258" t="s">
        <v>462</v>
      </c>
      <c r="B274" s="770"/>
      <c r="C274" s="354">
        <v>0</v>
      </c>
      <c r="D274" s="355">
        <v>0</v>
      </c>
      <c r="E274" s="356">
        <v>0</v>
      </c>
      <c r="F274" s="356">
        <v>0</v>
      </c>
      <c r="G274" s="356">
        <v>0</v>
      </c>
      <c r="H274" s="357">
        <v>0</v>
      </c>
      <c r="I274" s="358">
        <v>0</v>
      </c>
      <c r="J274" s="359">
        <v>0</v>
      </c>
      <c r="K274" s="358">
        <v>0</v>
      </c>
      <c r="L274" s="360">
        <v>0</v>
      </c>
      <c r="M274" s="358">
        <v>0</v>
      </c>
      <c r="N274" s="359">
        <v>0</v>
      </c>
      <c r="O274" s="259"/>
      <c r="P274" s="354">
        <v>0</v>
      </c>
      <c r="Q274" s="355">
        <v>0</v>
      </c>
      <c r="R274" s="356">
        <v>0</v>
      </c>
      <c r="S274" s="356">
        <v>0</v>
      </c>
      <c r="T274" s="356">
        <v>0</v>
      </c>
      <c r="U274" s="357">
        <v>0</v>
      </c>
      <c r="V274" s="358">
        <v>0</v>
      </c>
      <c r="W274" s="359">
        <v>0</v>
      </c>
      <c r="X274" s="358">
        <v>0</v>
      </c>
      <c r="Y274" s="360">
        <v>0</v>
      </c>
      <c r="Z274" s="358">
        <v>0</v>
      </c>
      <c r="AA274" s="359">
        <v>0</v>
      </c>
      <c r="AB274" s="259"/>
    </row>
    <row r="275" spans="1:28" ht="12" thickBot="1">
      <c r="A275" s="260" t="s">
        <v>278</v>
      </c>
      <c r="B275" s="771"/>
      <c r="C275" s="261">
        <f aca="true" t="shared" si="64" ref="C275:N275">+C268+C269+C270+C271+C272+C273+C274</f>
        <v>528.699627</v>
      </c>
      <c r="D275" s="262">
        <f>+D268+D269+D270+D271+D272+D273+D274</f>
        <v>528.697806</v>
      </c>
      <c r="E275" s="263">
        <f>+E268+E269+E270+E271+E272+E273+E274</f>
        <v>400.219329</v>
      </c>
      <c r="F275" s="263">
        <f>+F268+F269+F270+F271+F272+F273+F274</f>
        <v>0</v>
      </c>
      <c r="G275" s="263">
        <f>+G268+G269+G270+G271+G272+G273+G274</f>
        <v>128.478477</v>
      </c>
      <c r="H275" s="264">
        <f>+H268+H269+H270+H271+H272+H273+H274</f>
        <v>0</v>
      </c>
      <c r="I275" s="265">
        <f t="shared" si="64"/>
        <v>0</v>
      </c>
      <c r="J275" s="263">
        <f t="shared" si="64"/>
        <v>0</v>
      </c>
      <c r="K275" s="265">
        <f t="shared" si="64"/>
        <v>0</v>
      </c>
      <c r="L275" s="264">
        <f t="shared" si="64"/>
        <v>0</v>
      </c>
      <c r="M275" s="265">
        <f t="shared" si="64"/>
        <v>0</v>
      </c>
      <c r="N275" s="263">
        <f t="shared" si="64"/>
        <v>0</v>
      </c>
      <c r="O275" s="339">
        <v>0</v>
      </c>
      <c r="P275" s="261">
        <f aca="true" t="shared" si="65" ref="P275:AA275">+P268+P269+P270+P271+P272+P273+P274</f>
        <v>119.051617</v>
      </c>
      <c r="Q275" s="262">
        <f t="shared" si="65"/>
        <v>119.050635</v>
      </c>
      <c r="R275" s="263">
        <f t="shared" si="65"/>
        <v>0</v>
      </c>
      <c r="S275" s="263">
        <f t="shared" si="65"/>
        <v>0</v>
      </c>
      <c r="T275" s="263">
        <f t="shared" si="65"/>
        <v>119.050635</v>
      </c>
      <c r="U275" s="264">
        <f t="shared" si="65"/>
        <v>0</v>
      </c>
      <c r="V275" s="265">
        <f t="shared" si="65"/>
        <v>0</v>
      </c>
      <c r="W275" s="263">
        <f t="shared" si="65"/>
        <v>0</v>
      </c>
      <c r="X275" s="265">
        <f t="shared" si="65"/>
        <v>0</v>
      </c>
      <c r="Y275" s="264">
        <f t="shared" si="65"/>
        <v>0</v>
      </c>
      <c r="Z275" s="265">
        <f t="shared" si="65"/>
        <v>0</v>
      </c>
      <c r="AA275" s="263">
        <f t="shared" si="65"/>
        <v>0</v>
      </c>
      <c r="AB275" s="339">
        <v>0</v>
      </c>
    </row>
    <row r="276" spans="1:28" ht="11.25">
      <c r="A276" s="253" t="s">
        <v>455</v>
      </c>
      <c r="B276" s="769" t="s">
        <v>495</v>
      </c>
      <c r="C276" s="361">
        <v>0</v>
      </c>
      <c r="D276" s="362">
        <v>0</v>
      </c>
      <c r="E276" s="363">
        <v>0</v>
      </c>
      <c r="F276" s="363">
        <v>0</v>
      </c>
      <c r="G276" s="363">
        <v>0</v>
      </c>
      <c r="H276" s="364">
        <v>0</v>
      </c>
      <c r="I276" s="365">
        <v>0</v>
      </c>
      <c r="J276" s="366">
        <v>0</v>
      </c>
      <c r="K276" s="365">
        <v>0</v>
      </c>
      <c r="L276" s="367">
        <v>0</v>
      </c>
      <c r="M276" s="365">
        <v>0</v>
      </c>
      <c r="N276" s="366">
        <v>0</v>
      </c>
      <c r="O276" s="368"/>
      <c r="P276" s="361">
        <v>0</v>
      </c>
      <c r="Q276" s="362">
        <v>0</v>
      </c>
      <c r="R276" s="363">
        <v>0</v>
      </c>
      <c r="S276" s="363">
        <v>0</v>
      </c>
      <c r="T276" s="363">
        <v>0</v>
      </c>
      <c r="U276" s="364">
        <v>0</v>
      </c>
      <c r="V276" s="365">
        <v>0</v>
      </c>
      <c r="W276" s="366">
        <v>0</v>
      </c>
      <c r="X276" s="365">
        <v>0</v>
      </c>
      <c r="Y276" s="367">
        <v>0</v>
      </c>
      <c r="Z276" s="365">
        <v>0</v>
      </c>
      <c r="AA276" s="366">
        <v>0</v>
      </c>
      <c r="AB276" s="368"/>
    </row>
    <row r="277" spans="1:28" ht="11.25">
      <c r="A277" s="255" t="s">
        <v>457</v>
      </c>
      <c r="B277" s="770"/>
      <c r="C277" s="369">
        <v>0</v>
      </c>
      <c r="D277" s="370">
        <v>0</v>
      </c>
      <c r="E277" s="371">
        <v>0</v>
      </c>
      <c r="F277" s="371">
        <v>0</v>
      </c>
      <c r="G277" s="371">
        <v>0</v>
      </c>
      <c r="H277" s="372">
        <v>0</v>
      </c>
      <c r="I277" s="373">
        <v>0</v>
      </c>
      <c r="J277" s="374">
        <v>0</v>
      </c>
      <c r="K277" s="373">
        <v>0</v>
      </c>
      <c r="L277" s="375">
        <v>0</v>
      </c>
      <c r="M277" s="373">
        <v>0</v>
      </c>
      <c r="N277" s="374">
        <v>0</v>
      </c>
      <c r="O277" s="376"/>
      <c r="P277" s="369">
        <v>0</v>
      </c>
      <c r="Q277" s="370">
        <v>0</v>
      </c>
      <c r="R277" s="371">
        <v>0</v>
      </c>
      <c r="S277" s="371">
        <v>0</v>
      </c>
      <c r="T277" s="371">
        <v>0</v>
      </c>
      <c r="U277" s="372">
        <v>0</v>
      </c>
      <c r="V277" s="373">
        <v>0</v>
      </c>
      <c r="W277" s="374">
        <v>0</v>
      </c>
      <c r="X277" s="373">
        <v>0</v>
      </c>
      <c r="Y277" s="375">
        <v>0</v>
      </c>
      <c r="Z277" s="373">
        <v>0</v>
      </c>
      <c r="AA277" s="374">
        <v>0</v>
      </c>
      <c r="AB277" s="376"/>
    </row>
    <row r="278" spans="1:28" ht="11.25">
      <c r="A278" s="255" t="s">
        <v>458</v>
      </c>
      <c r="B278" s="770"/>
      <c r="C278" s="369">
        <v>0</v>
      </c>
      <c r="D278" s="370">
        <v>0</v>
      </c>
      <c r="E278" s="371">
        <v>0</v>
      </c>
      <c r="F278" s="371">
        <v>0</v>
      </c>
      <c r="G278" s="371">
        <v>0</v>
      </c>
      <c r="H278" s="372">
        <v>0</v>
      </c>
      <c r="I278" s="373">
        <v>0</v>
      </c>
      <c r="J278" s="377">
        <v>0</v>
      </c>
      <c r="K278" s="373">
        <v>0</v>
      </c>
      <c r="L278" s="377">
        <v>0</v>
      </c>
      <c r="M278" s="373">
        <v>0</v>
      </c>
      <c r="N278" s="374">
        <v>0</v>
      </c>
      <c r="O278" s="378"/>
      <c r="P278" s="369">
        <v>0</v>
      </c>
      <c r="Q278" s="370">
        <v>0</v>
      </c>
      <c r="R278" s="371">
        <v>0</v>
      </c>
      <c r="S278" s="371">
        <v>0</v>
      </c>
      <c r="T278" s="371">
        <v>0</v>
      </c>
      <c r="U278" s="372">
        <v>0</v>
      </c>
      <c r="V278" s="373">
        <v>0</v>
      </c>
      <c r="W278" s="377">
        <v>0</v>
      </c>
      <c r="X278" s="373">
        <v>0</v>
      </c>
      <c r="Y278" s="377">
        <v>0</v>
      </c>
      <c r="Z278" s="373">
        <v>0</v>
      </c>
      <c r="AA278" s="374">
        <v>0</v>
      </c>
      <c r="AB278" s="378"/>
    </row>
    <row r="279" spans="1:28" ht="11.25">
      <c r="A279" s="255" t="s">
        <v>459</v>
      </c>
      <c r="B279" s="770"/>
      <c r="C279" s="369">
        <v>0</v>
      </c>
      <c r="D279" s="370">
        <v>0</v>
      </c>
      <c r="E279" s="371">
        <v>0</v>
      </c>
      <c r="F279" s="371">
        <v>0</v>
      </c>
      <c r="G279" s="371">
        <v>0</v>
      </c>
      <c r="H279" s="372">
        <v>0</v>
      </c>
      <c r="I279" s="373">
        <v>0</v>
      </c>
      <c r="J279" s="374">
        <v>0</v>
      </c>
      <c r="K279" s="373">
        <v>0</v>
      </c>
      <c r="L279" s="375">
        <v>0</v>
      </c>
      <c r="M279" s="373">
        <v>0</v>
      </c>
      <c r="N279" s="374">
        <v>0</v>
      </c>
      <c r="O279" s="376"/>
      <c r="P279" s="369">
        <v>0</v>
      </c>
      <c r="Q279" s="370">
        <v>0</v>
      </c>
      <c r="R279" s="371">
        <v>0</v>
      </c>
      <c r="S279" s="371">
        <v>0</v>
      </c>
      <c r="T279" s="371">
        <v>0</v>
      </c>
      <c r="U279" s="372">
        <v>0</v>
      </c>
      <c r="V279" s="373">
        <v>0</v>
      </c>
      <c r="W279" s="374">
        <v>0</v>
      </c>
      <c r="X279" s="373">
        <v>0</v>
      </c>
      <c r="Y279" s="375">
        <v>0</v>
      </c>
      <c r="Z279" s="373">
        <v>0</v>
      </c>
      <c r="AA279" s="374">
        <v>0</v>
      </c>
      <c r="AB279" s="376"/>
    </row>
    <row r="280" spans="1:28" ht="11.25">
      <c r="A280" s="255" t="s">
        <v>460</v>
      </c>
      <c r="B280" s="770"/>
      <c r="C280" s="369">
        <v>0</v>
      </c>
      <c r="D280" s="370">
        <v>0</v>
      </c>
      <c r="E280" s="371">
        <v>0</v>
      </c>
      <c r="F280" s="371">
        <v>0</v>
      </c>
      <c r="G280" s="371">
        <v>0</v>
      </c>
      <c r="H280" s="372">
        <v>0</v>
      </c>
      <c r="I280" s="373">
        <v>0</v>
      </c>
      <c r="J280" s="374">
        <v>0</v>
      </c>
      <c r="K280" s="373">
        <v>0</v>
      </c>
      <c r="L280" s="375">
        <v>0</v>
      </c>
      <c r="M280" s="373">
        <v>0</v>
      </c>
      <c r="N280" s="374">
        <v>0</v>
      </c>
      <c r="O280" s="376"/>
      <c r="P280" s="369">
        <v>0</v>
      </c>
      <c r="Q280" s="370">
        <v>0</v>
      </c>
      <c r="R280" s="371">
        <v>0</v>
      </c>
      <c r="S280" s="371">
        <v>0</v>
      </c>
      <c r="T280" s="371">
        <v>0</v>
      </c>
      <c r="U280" s="372">
        <v>0</v>
      </c>
      <c r="V280" s="373">
        <v>0</v>
      </c>
      <c r="W280" s="374">
        <v>0</v>
      </c>
      <c r="X280" s="373">
        <v>0</v>
      </c>
      <c r="Y280" s="375">
        <v>0</v>
      </c>
      <c r="Z280" s="373">
        <v>0</v>
      </c>
      <c r="AA280" s="374">
        <v>0</v>
      </c>
      <c r="AB280" s="376"/>
    </row>
    <row r="281" spans="1:28" ht="11.25">
      <c r="A281" s="255" t="s">
        <v>461</v>
      </c>
      <c r="B281" s="770"/>
      <c r="C281" s="369">
        <v>0</v>
      </c>
      <c r="D281" s="370">
        <v>0</v>
      </c>
      <c r="E281" s="371">
        <v>0</v>
      </c>
      <c r="F281" s="371">
        <v>0</v>
      </c>
      <c r="G281" s="371">
        <v>0</v>
      </c>
      <c r="H281" s="372">
        <v>0</v>
      </c>
      <c r="I281" s="373">
        <v>0</v>
      </c>
      <c r="J281" s="374">
        <v>0</v>
      </c>
      <c r="K281" s="373">
        <v>0</v>
      </c>
      <c r="L281" s="375">
        <v>0</v>
      </c>
      <c r="M281" s="373">
        <v>0</v>
      </c>
      <c r="N281" s="374">
        <v>0</v>
      </c>
      <c r="O281" s="376"/>
      <c r="P281" s="369">
        <v>0</v>
      </c>
      <c r="Q281" s="370">
        <v>0</v>
      </c>
      <c r="R281" s="371">
        <v>0</v>
      </c>
      <c r="S281" s="371">
        <v>0</v>
      </c>
      <c r="T281" s="371">
        <v>0</v>
      </c>
      <c r="U281" s="372">
        <v>0</v>
      </c>
      <c r="V281" s="373">
        <v>0</v>
      </c>
      <c r="W281" s="374">
        <v>0</v>
      </c>
      <c r="X281" s="373">
        <v>0</v>
      </c>
      <c r="Y281" s="375">
        <v>0</v>
      </c>
      <c r="Z281" s="373">
        <v>0</v>
      </c>
      <c r="AA281" s="374">
        <v>0</v>
      </c>
      <c r="AB281" s="376"/>
    </row>
    <row r="282" spans="1:28" ht="11.25">
      <c r="A282" s="258" t="s">
        <v>462</v>
      </c>
      <c r="B282" s="770"/>
      <c r="C282" s="379">
        <v>0</v>
      </c>
      <c r="D282" s="380">
        <v>0</v>
      </c>
      <c r="E282" s="381">
        <v>0</v>
      </c>
      <c r="F282" s="381">
        <v>0</v>
      </c>
      <c r="G282" s="381">
        <v>0</v>
      </c>
      <c r="H282" s="382">
        <v>0</v>
      </c>
      <c r="I282" s="383">
        <v>0</v>
      </c>
      <c r="J282" s="384">
        <v>0</v>
      </c>
      <c r="K282" s="383">
        <v>0</v>
      </c>
      <c r="L282" s="385">
        <v>0</v>
      </c>
      <c r="M282" s="383">
        <v>0</v>
      </c>
      <c r="N282" s="384">
        <v>0</v>
      </c>
      <c r="O282" s="386"/>
      <c r="P282" s="379">
        <v>0</v>
      </c>
      <c r="Q282" s="380">
        <v>0</v>
      </c>
      <c r="R282" s="381">
        <v>0</v>
      </c>
      <c r="S282" s="381">
        <v>0</v>
      </c>
      <c r="T282" s="381">
        <v>0</v>
      </c>
      <c r="U282" s="382">
        <v>0</v>
      </c>
      <c r="V282" s="383">
        <v>0</v>
      </c>
      <c r="W282" s="384">
        <v>0</v>
      </c>
      <c r="X282" s="383">
        <v>0</v>
      </c>
      <c r="Y282" s="385">
        <v>0</v>
      </c>
      <c r="Z282" s="383">
        <v>0</v>
      </c>
      <c r="AA282" s="384">
        <v>0</v>
      </c>
      <c r="AB282" s="386"/>
    </row>
    <row r="283" spans="1:28" ht="12" thickBot="1">
      <c r="A283" s="260" t="s">
        <v>278</v>
      </c>
      <c r="B283" s="771"/>
      <c r="C283" s="387">
        <f aca="true" t="shared" si="66" ref="C283:N283">+C276+C277+C278+C279+C280+C281+C282</f>
        <v>0</v>
      </c>
      <c r="D283" s="388">
        <f>+D276+D277+D278+D279+D280+D281+D282</f>
        <v>0</v>
      </c>
      <c r="E283" s="389">
        <f>+E276+E277+E278+E279+E280+E281+E282</f>
        <v>0</v>
      </c>
      <c r="F283" s="389">
        <f>+F276+F277+F278+F279+F280+F281+F282</f>
        <v>0</v>
      </c>
      <c r="G283" s="389">
        <f>+G276+G277+G278+G279+G280+G281+G282</f>
        <v>0</v>
      </c>
      <c r="H283" s="390">
        <f>+H276+H277+H278+H279+H280+H281+H282</f>
        <v>0</v>
      </c>
      <c r="I283" s="391">
        <f t="shared" si="66"/>
        <v>0</v>
      </c>
      <c r="J283" s="389">
        <f t="shared" si="66"/>
        <v>0</v>
      </c>
      <c r="K283" s="391">
        <f t="shared" si="66"/>
        <v>0</v>
      </c>
      <c r="L283" s="390">
        <f t="shared" si="66"/>
        <v>0</v>
      </c>
      <c r="M283" s="391">
        <f t="shared" si="66"/>
        <v>0</v>
      </c>
      <c r="N283" s="389">
        <f t="shared" si="66"/>
        <v>0</v>
      </c>
      <c r="O283" s="387">
        <v>0</v>
      </c>
      <c r="P283" s="387">
        <f aca="true" t="shared" si="67" ref="P283:AA283">+P276+P277+P278+P279+P280+P281+P282</f>
        <v>0</v>
      </c>
      <c r="Q283" s="388">
        <f t="shared" si="67"/>
        <v>0</v>
      </c>
      <c r="R283" s="389">
        <f t="shared" si="67"/>
        <v>0</v>
      </c>
      <c r="S283" s="389">
        <f t="shared" si="67"/>
        <v>0</v>
      </c>
      <c r="T283" s="389">
        <f t="shared" si="67"/>
        <v>0</v>
      </c>
      <c r="U283" s="390">
        <f t="shared" si="67"/>
        <v>0</v>
      </c>
      <c r="V283" s="391">
        <f t="shared" si="67"/>
        <v>0</v>
      </c>
      <c r="W283" s="389">
        <f t="shared" si="67"/>
        <v>0</v>
      </c>
      <c r="X283" s="391">
        <f t="shared" si="67"/>
        <v>0</v>
      </c>
      <c r="Y283" s="390">
        <f t="shared" si="67"/>
        <v>0</v>
      </c>
      <c r="Z283" s="391">
        <f t="shared" si="67"/>
        <v>0</v>
      </c>
      <c r="AA283" s="389">
        <f t="shared" si="67"/>
        <v>0</v>
      </c>
      <c r="AB283" s="387">
        <v>0</v>
      </c>
    </row>
    <row r="284" spans="1:28" ht="11.25">
      <c r="A284" s="253" t="s">
        <v>455</v>
      </c>
      <c r="B284" s="769" t="s">
        <v>496</v>
      </c>
      <c r="C284" s="340">
        <v>1.7E-05</v>
      </c>
      <c r="D284" s="341">
        <v>1.7E-05</v>
      </c>
      <c r="E284" s="342">
        <v>0</v>
      </c>
      <c r="F284" s="342">
        <v>0</v>
      </c>
      <c r="G284" s="342">
        <v>0</v>
      </c>
      <c r="H284" s="343">
        <v>1.7E-05</v>
      </c>
      <c r="I284" s="344">
        <v>0</v>
      </c>
      <c r="J284" s="345">
        <v>0</v>
      </c>
      <c r="K284" s="344">
        <v>0</v>
      </c>
      <c r="L284" s="346">
        <v>0</v>
      </c>
      <c r="M284" s="344">
        <v>0</v>
      </c>
      <c r="N284" s="345">
        <v>0</v>
      </c>
      <c r="O284" s="254"/>
      <c r="P284" s="340">
        <v>2E-05</v>
      </c>
      <c r="Q284" s="341">
        <v>2E-05</v>
      </c>
      <c r="R284" s="342">
        <v>0</v>
      </c>
      <c r="S284" s="342">
        <v>0</v>
      </c>
      <c r="T284" s="342">
        <v>0</v>
      </c>
      <c r="U284" s="343">
        <v>2E-05</v>
      </c>
      <c r="V284" s="344">
        <v>0</v>
      </c>
      <c r="W284" s="345">
        <v>0</v>
      </c>
      <c r="X284" s="344">
        <v>0</v>
      </c>
      <c r="Y284" s="346">
        <v>0</v>
      </c>
      <c r="Z284" s="344">
        <v>0</v>
      </c>
      <c r="AA284" s="345">
        <v>0</v>
      </c>
      <c r="AB284" s="254"/>
    </row>
    <row r="285" spans="1:28" ht="11.25">
      <c r="A285" s="255" t="s">
        <v>457</v>
      </c>
      <c r="B285" s="770"/>
      <c r="C285" s="347">
        <v>597.646891</v>
      </c>
      <c r="D285" s="348">
        <v>597.646891</v>
      </c>
      <c r="E285" s="349">
        <v>597.646891</v>
      </c>
      <c r="F285" s="349">
        <v>0</v>
      </c>
      <c r="G285" s="349">
        <v>0</v>
      </c>
      <c r="H285" s="350">
        <v>0</v>
      </c>
      <c r="I285" s="351">
        <v>0</v>
      </c>
      <c r="J285" s="352">
        <v>0</v>
      </c>
      <c r="K285" s="351">
        <v>0</v>
      </c>
      <c r="L285" s="353">
        <v>0</v>
      </c>
      <c r="M285" s="351">
        <v>0</v>
      </c>
      <c r="N285" s="352">
        <v>0</v>
      </c>
      <c r="O285" s="256"/>
      <c r="P285" s="347">
        <v>0</v>
      </c>
      <c r="Q285" s="348">
        <v>0</v>
      </c>
      <c r="R285" s="349">
        <v>0</v>
      </c>
      <c r="S285" s="349">
        <v>0</v>
      </c>
      <c r="T285" s="349">
        <v>0</v>
      </c>
      <c r="U285" s="350">
        <v>0</v>
      </c>
      <c r="V285" s="351">
        <v>0</v>
      </c>
      <c r="W285" s="352">
        <v>0</v>
      </c>
      <c r="X285" s="351">
        <v>0</v>
      </c>
      <c r="Y285" s="353">
        <v>0</v>
      </c>
      <c r="Z285" s="351">
        <v>0</v>
      </c>
      <c r="AA285" s="352">
        <v>0</v>
      </c>
      <c r="AB285" s="256"/>
    </row>
    <row r="286" spans="1:28" ht="11.25">
      <c r="A286" s="255" t="s">
        <v>458</v>
      </c>
      <c r="B286" s="770"/>
      <c r="C286" s="347">
        <v>15.101491</v>
      </c>
      <c r="D286" s="348">
        <v>15.101491</v>
      </c>
      <c r="E286" s="349">
        <v>15.101491</v>
      </c>
      <c r="F286" s="349">
        <v>0</v>
      </c>
      <c r="G286" s="349">
        <v>0</v>
      </c>
      <c r="H286" s="350">
        <v>0</v>
      </c>
      <c r="I286" s="351">
        <v>0</v>
      </c>
      <c r="J286" s="331">
        <v>0</v>
      </c>
      <c r="K286" s="351">
        <v>0</v>
      </c>
      <c r="L286" s="331">
        <v>0</v>
      </c>
      <c r="M286" s="351">
        <v>0</v>
      </c>
      <c r="N286" s="352">
        <v>0</v>
      </c>
      <c r="O286" s="257"/>
      <c r="P286" s="347">
        <v>0</v>
      </c>
      <c r="Q286" s="348">
        <v>0</v>
      </c>
      <c r="R286" s="349">
        <v>0</v>
      </c>
      <c r="S286" s="349">
        <v>0</v>
      </c>
      <c r="T286" s="349">
        <v>0</v>
      </c>
      <c r="U286" s="350">
        <v>0</v>
      </c>
      <c r="V286" s="351">
        <v>0</v>
      </c>
      <c r="W286" s="331">
        <v>0</v>
      </c>
      <c r="X286" s="351">
        <v>0</v>
      </c>
      <c r="Y286" s="331">
        <v>0</v>
      </c>
      <c r="Z286" s="351">
        <v>0</v>
      </c>
      <c r="AA286" s="352">
        <v>0</v>
      </c>
      <c r="AB286" s="257"/>
    </row>
    <row r="287" spans="1:28" ht="11.25">
      <c r="A287" s="255" t="s">
        <v>459</v>
      </c>
      <c r="B287" s="770"/>
      <c r="C287" s="347">
        <v>0</v>
      </c>
      <c r="D287" s="348">
        <v>0</v>
      </c>
      <c r="E287" s="349">
        <v>0</v>
      </c>
      <c r="F287" s="349">
        <v>0</v>
      </c>
      <c r="G287" s="349">
        <v>0</v>
      </c>
      <c r="H287" s="350">
        <v>0</v>
      </c>
      <c r="I287" s="351">
        <v>0</v>
      </c>
      <c r="J287" s="352">
        <v>0</v>
      </c>
      <c r="K287" s="351">
        <v>0</v>
      </c>
      <c r="L287" s="353">
        <v>0</v>
      </c>
      <c r="M287" s="351">
        <v>0</v>
      </c>
      <c r="N287" s="352">
        <v>0</v>
      </c>
      <c r="O287" s="256"/>
      <c r="P287" s="347">
        <v>0</v>
      </c>
      <c r="Q287" s="348">
        <v>0</v>
      </c>
      <c r="R287" s="349">
        <v>0</v>
      </c>
      <c r="S287" s="349">
        <v>0</v>
      </c>
      <c r="T287" s="349">
        <v>0</v>
      </c>
      <c r="U287" s="350">
        <v>0</v>
      </c>
      <c r="V287" s="351">
        <v>0</v>
      </c>
      <c r="W287" s="352">
        <v>0</v>
      </c>
      <c r="X287" s="351">
        <v>0</v>
      </c>
      <c r="Y287" s="353">
        <v>0</v>
      </c>
      <c r="Z287" s="351">
        <v>0</v>
      </c>
      <c r="AA287" s="352">
        <v>0</v>
      </c>
      <c r="AB287" s="256"/>
    </row>
    <row r="288" spans="1:28" ht="11.25">
      <c r="A288" s="255" t="s">
        <v>460</v>
      </c>
      <c r="B288" s="770"/>
      <c r="C288" s="347">
        <v>0</v>
      </c>
      <c r="D288" s="348">
        <v>0</v>
      </c>
      <c r="E288" s="349">
        <v>0</v>
      </c>
      <c r="F288" s="349">
        <v>0</v>
      </c>
      <c r="G288" s="349">
        <v>0</v>
      </c>
      <c r="H288" s="350">
        <v>0</v>
      </c>
      <c r="I288" s="351">
        <v>0</v>
      </c>
      <c r="J288" s="352">
        <v>0</v>
      </c>
      <c r="K288" s="351">
        <v>0</v>
      </c>
      <c r="L288" s="353">
        <v>0</v>
      </c>
      <c r="M288" s="351">
        <v>0</v>
      </c>
      <c r="N288" s="352">
        <v>0</v>
      </c>
      <c r="O288" s="256"/>
      <c r="P288" s="347">
        <v>696.582061</v>
      </c>
      <c r="Q288" s="348">
        <v>696.438258</v>
      </c>
      <c r="R288" s="349">
        <v>0</v>
      </c>
      <c r="S288" s="349">
        <v>0</v>
      </c>
      <c r="T288" s="349">
        <v>696.438258</v>
      </c>
      <c r="U288" s="350">
        <v>0</v>
      </c>
      <c r="V288" s="351">
        <v>0</v>
      </c>
      <c r="W288" s="352">
        <v>0</v>
      </c>
      <c r="X288" s="351">
        <v>0</v>
      </c>
      <c r="Y288" s="353">
        <v>0</v>
      </c>
      <c r="Z288" s="351">
        <v>0</v>
      </c>
      <c r="AA288" s="352">
        <v>0</v>
      </c>
      <c r="AB288" s="256"/>
    </row>
    <row r="289" spans="1:28" ht="11.25">
      <c r="A289" s="255" t="s">
        <v>461</v>
      </c>
      <c r="B289" s="770"/>
      <c r="C289" s="347">
        <v>2.675666</v>
      </c>
      <c r="D289" s="348">
        <v>2.675666</v>
      </c>
      <c r="E289" s="349">
        <v>2.675666</v>
      </c>
      <c r="F289" s="349">
        <v>0</v>
      </c>
      <c r="G289" s="349">
        <v>0</v>
      </c>
      <c r="H289" s="350">
        <v>0</v>
      </c>
      <c r="I289" s="351">
        <v>0</v>
      </c>
      <c r="J289" s="352">
        <v>0</v>
      </c>
      <c r="K289" s="351">
        <v>0</v>
      </c>
      <c r="L289" s="353">
        <v>0</v>
      </c>
      <c r="M289" s="351">
        <v>0</v>
      </c>
      <c r="N289" s="352">
        <v>0</v>
      </c>
      <c r="O289" s="256"/>
      <c r="P289" s="347">
        <v>0</v>
      </c>
      <c r="Q289" s="348">
        <v>0</v>
      </c>
      <c r="R289" s="349">
        <v>0</v>
      </c>
      <c r="S289" s="349">
        <v>0</v>
      </c>
      <c r="T289" s="349">
        <v>0</v>
      </c>
      <c r="U289" s="350">
        <v>0</v>
      </c>
      <c r="V289" s="351">
        <v>0</v>
      </c>
      <c r="W289" s="352">
        <v>0</v>
      </c>
      <c r="X289" s="351">
        <v>0</v>
      </c>
      <c r="Y289" s="353">
        <v>0</v>
      </c>
      <c r="Z289" s="351">
        <v>0</v>
      </c>
      <c r="AA289" s="352">
        <v>0</v>
      </c>
      <c r="AB289" s="256"/>
    </row>
    <row r="290" spans="1:28" ht="11.25">
      <c r="A290" s="258" t="s">
        <v>462</v>
      </c>
      <c r="B290" s="770"/>
      <c r="C290" s="354">
        <v>0</v>
      </c>
      <c r="D290" s="355">
        <v>0</v>
      </c>
      <c r="E290" s="356">
        <v>0</v>
      </c>
      <c r="F290" s="356">
        <v>0</v>
      </c>
      <c r="G290" s="356">
        <v>0</v>
      </c>
      <c r="H290" s="357">
        <v>0</v>
      </c>
      <c r="I290" s="358">
        <v>0</v>
      </c>
      <c r="J290" s="359">
        <v>0</v>
      </c>
      <c r="K290" s="358">
        <v>0</v>
      </c>
      <c r="L290" s="360">
        <v>0</v>
      </c>
      <c r="M290" s="358">
        <v>0</v>
      </c>
      <c r="N290" s="359">
        <v>0</v>
      </c>
      <c r="O290" s="259"/>
      <c r="P290" s="354">
        <v>0</v>
      </c>
      <c r="Q290" s="355">
        <v>0</v>
      </c>
      <c r="R290" s="356">
        <v>0</v>
      </c>
      <c r="S290" s="356">
        <v>0</v>
      </c>
      <c r="T290" s="356">
        <v>0</v>
      </c>
      <c r="U290" s="357">
        <v>0</v>
      </c>
      <c r="V290" s="358">
        <v>0</v>
      </c>
      <c r="W290" s="359">
        <v>0</v>
      </c>
      <c r="X290" s="358">
        <v>0</v>
      </c>
      <c r="Y290" s="360">
        <v>0</v>
      </c>
      <c r="Z290" s="358">
        <v>0</v>
      </c>
      <c r="AA290" s="359">
        <v>0</v>
      </c>
      <c r="AB290" s="259"/>
    </row>
    <row r="291" spans="1:28" ht="12" thickBot="1">
      <c r="A291" s="260" t="s">
        <v>278</v>
      </c>
      <c r="B291" s="771"/>
      <c r="C291" s="261">
        <f aca="true" t="shared" si="68" ref="C291:N291">+C284+C285+C286+C287+C288+C289+C290</f>
        <v>615.4240649999999</v>
      </c>
      <c r="D291" s="262">
        <f>+D284+D285+D286+D287+D288+D289+D290</f>
        <v>615.4240649999999</v>
      </c>
      <c r="E291" s="263">
        <f>+E284+E285+E286+E287+E288+E289+E290</f>
        <v>615.424048</v>
      </c>
      <c r="F291" s="263">
        <f>+F284+F285+F286+F287+F288+F289+F290</f>
        <v>0</v>
      </c>
      <c r="G291" s="263">
        <f>+G284+G285+G286+G287+G288+G289+G290</f>
        <v>0</v>
      </c>
      <c r="H291" s="264">
        <f>+H284+H285+H286+H287+H288+H289+H290</f>
        <v>1.7E-05</v>
      </c>
      <c r="I291" s="265">
        <f t="shared" si="68"/>
        <v>0</v>
      </c>
      <c r="J291" s="263">
        <f t="shared" si="68"/>
        <v>0</v>
      </c>
      <c r="K291" s="265">
        <f t="shared" si="68"/>
        <v>0</v>
      </c>
      <c r="L291" s="264">
        <f t="shared" si="68"/>
        <v>0</v>
      </c>
      <c r="M291" s="265">
        <f t="shared" si="68"/>
        <v>0</v>
      </c>
      <c r="N291" s="263">
        <f t="shared" si="68"/>
        <v>0</v>
      </c>
      <c r="O291" s="339">
        <v>4E-06</v>
      </c>
      <c r="P291" s="261">
        <f aca="true" t="shared" si="69" ref="P291:AA291">+P284+P285+P286+P287+P288+P289+P290</f>
        <v>696.5820809999999</v>
      </c>
      <c r="Q291" s="262">
        <f t="shared" si="69"/>
        <v>696.438278</v>
      </c>
      <c r="R291" s="263">
        <f t="shared" si="69"/>
        <v>0</v>
      </c>
      <c r="S291" s="263">
        <f t="shared" si="69"/>
        <v>0</v>
      </c>
      <c r="T291" s="263">
        <f t="shared" si="69"/>
        <v>696.438258</v>
      </c>
      <c r="U291" s="264">
        <f t="shared" si="69"/>
        <v>2E-05</v>
      </c>
      <c r="V291" s="265">
        <f t="shared" si="69"/>
        <v>0</v>
      </c>
      <c r="W291" s="263">
        <f t="shared" si="69"/>
        <v>0</v>
      </c>
      <c r="X291" s="265">
        <f t="shared" si="69"/>
        <v>0</v>
      </c>
      <c r="Y291" s="264">
        <f t="shared" si="69"/>
        <v>0</v>
      </c>
      <c r="Z291" s="265">
        <f t="shared" si="69"/>
        <v>0</v>
      </c>
      <c r="AA291" s="263">
        <f t="shared" si="69"/>
        <v>0</v>
      </c>
      <c r="AB291" s="339">
        <v>139.287656</v>
      </c>
    </row>
    <row r="292" spans="1:28" ht="11.25">
      <c r="A292" s="253" t="s">
        <v>455</v>
      </c>
      <c r="B292" s="769" t="s">
        <v>497</v>
      </c>
      <c r="C292" s="340">
        <v>39.716827</v>
      </c>
      <c r="D292" s="341">
        <v>39.716827</v>
      </c>
      <c r="E292" s="342">
        <v>0.002362</v>
      </c>
      <c r="F292" s="342">
        <v>0</v>
      </c>
      <c r="G292" s="342">
        <v>39.714465</v>
      </c>
      <c r="H292" s="343">
        <v>0</v>
      </c>
      <c r="I292" s="344">
        <v>0</v>
      </c>
      <c r="J292" s="345">
        <v>0</v>
      </c>
      <c r="K292" s="344">
        <v>0</v>
      </c>
      <c r="L292" s="346">
        <v>0</v>
      </c>
      <c r="M292" s="344">
        <v>0</v>
      </c>
      <c r="N292" s="345">
        <v>0.000293</v>
      </c>
      <c r="O292" s="254"/>
      <c r="P292" s="340">
        <v>40.334638</v>
      </c>
      <c r="Q292" s="341">
        <v>40.334638</v>
      </c>
      <c r="R292" s="342">
        <v>18.409353</v>
      </c>
      <c r="S292" s="342">
        <v>0</v>
      </c>
      <c r="T292" s="342">
        <v>21.925284</v>
      </c>
      <c r="U292" s="343">
        <v>1E-06</v>
      </c>
      <c r="V292" s="344">
        <v>0</v>
      </c>
      <c r="W292" s="345">
        <v>0</v>
      </c>
      <c r="X292" s="344">
        <v>0</v>
      </c>
      <c r="Y292" s="346">
        <v>0</v>
      </c>
      <c r="Z292" s="344">
        <v>0</v>
      </c>
      <c r="AA292" s="345">
        <v>0</v>
      </c>
      <c r="AB292" s="254"/>
    </row>
    <row r="293" spans="1:28" ht="11.25">
      <c r="A293" s="255" t="s">
        <v>457</v>
      </c>
      <c r="B293" s="770"/>
      <c r="C293" s="347">
        <v>306.549077</v>
      </c>
      <c r="D293" s="348">
        <v>82.542858</v>
      </c>
      <c r="E293" s="349">
        <v>0.01226</v>
      </c>
      <c r="F293" s="349">
        <v>0</v>
      </c>
      <c r="G293" s="349">
        <v>82.530597</v>
      </c>
      <c r="H293" s="350">
        <v>0</v>
      </c>
      <c r="I293" s="351">
        <v>0</v>
      </c>
      <c r="J293" s="352">
        <v>0</v>
      </c>
      <c r="K293" s="351">
        <v>0</v>
      </c>
      <c r="L293" s="353">
        <v>0</v>
      </c>
      <c r="M293" s="351">
        <v>0</v>
      </c>
      <c r="N293" s="352">
        <v>0.002069</v>
      </c>
      <c r="O293" s="256"/>
      <c r="P293" s="347">
        <v>132.94483</v>
      </c>
      <c r="Q293" s="348">
        <v>132.94483</v>
      </c>
      <c r="R293" s="349">
        <v>26.338257</v>
      </c>
      <c r="S293" s="349">
        <v>0</v>
      </c>
      <c r="T293" s="349">
        <v>106.606573</v>
      </c>
      <c r="U293" s="350">
        <v>0</v>
      </c>
      <c r="V293" s="351">
        <v>0</v>
      </c>
      <c r="W293" s="352">
        <v>0</v>
      </c>
      <c r="X293" s="351">
        <v>0</v>
      </c>
      <c r="Y293" s="353">
        <v>0</v>
      </c>
      <c r="Z293" s="351">
        <v>0</v>
      </c>
      <c r="AA293" s="352">
        <v>0.001893</v>
      </c>
      <c r="AB293" s="256"/>
    </row>
    <row r="294" spans="1:28" ht="11.25">
      <c r="A294" s="255" t="s">
        <v>458</v>
      </c>
      <c r="B294" s="770"/>
      <c r="C294" s="347">
        <v>603.501092</v>
      </c>
      <c r="D294" s="348">
        <v>331.259451</v>
      </c>
      <c r="E294" s="349">
        <v>44.073635</v>
      </c>
      <c r="F294" s="349">
        <v>0</v>
      </c>
      <c r="G294" s="349">
        <v>330.835142</v>
      </c>
      <c r="H294" s="350">
        <v>0</v>
      </c>
      <c r="I294" s="351">
        <v>0</v>
      </c>
      <c r="J294" s="331">
        <v>0</v>
      </c>
      <c r="K294" s="351">
        <v>0</v>
      </c>
      <c r="L294" s="331">
        <v>0</v>
      </c>
      <c r="M294" s="351">
        <v>0</v>
      </c>
      <c r="N294" s="352">
        <v>0.003573</v>
      </c>
      <c r="O294" s="257"/>
      <c r="P294" s="347">
        <v>282.080085</v>
      </c>
      <c r="Q294" s="348">
        <v>282.076966</v>
      </c>
      <c r="R294" s="349">
        <v>125.449732</v>
      </c>
      <c r="S294" s="349">
        <v>0</v>
      </c>
      <c r="T294" s="349">
        <v>156.627234</v>
      </c>
      <c r="U294" s="350">
        <v>0</v>
      </c>
      <c r="V294" s="351">
        <v>0</v>
      </c>
      <c r="W294" s="331">
        <v>0</v>
      </c>
      <c r="X294" s="351">
        <v>0</v>
      </c>
      <c r="Y294" s="331">
        <v>0</v>
      </c>
      <c r="Z294" s="351">
        <v>0</v>
      </c>
      <c r="AA294" s="352">
        <v>0.002637</v>
      </c>
      <c r="AB294" s="257"/>
    </row>
    <row r="295" spans="1:28" ht="11.25">
      <c r="A295" s="255" t="s">
        <v>459</v>
      </c>
      <c r="B295" s="770"/>
      <c r="C295" s="347">
        <v>77.104014</v>
      </c>
      <c r="D295" s="348">
        <v>25.563001</v>
      </c>
      <c r="E295" s="349">
        <v>0.005114</v>
      </c>
      <c r="F295" s="349">
        <v>0</v>
      </c>
      <c r="G295" s="349">
        <v>25.557887</v>
      </c>
      <c r="H295" s="350">
        <v>0</v>
      </c>
      <c r="I295" s="351">
        <v>0</v>
      </c>
      <c r="J295" s="352">
        <v>0</v>
      </c>
      <c r="K295" s="351">
        <v>0</v>
      </c>
      <c r="L295" s="353">
        <v>0</v>
      </c>
      <c r="M295" s="351">
        <v>0</v>
      </c>
      <c r="N295" s="352">
        <v>0.002116</v>
      </c>
      <c r="O295" s="256"/>
      <c r="P295" s="347">
        <v>8.973493</v>
      </c>
      <c r="Q295" s="348">
        <v>8.973493</v>
      </c>
      <c r="R295" s="349">
        <v>8.973493</v>
      </c>
      <c r="S295" s="349">
        <v>0</v>
      </c>
      <c r="T295" s="349">
        <v>0</v>
      </c>
      <c r="U295" s="350">
        <v>0</v>
      </c>
      <c r="V295" s="351">
        <v>0</v>
      </c>
      <c r="W295" s="352">
        <v>0</v>
      </c>
      <c r="X295" s="351">
        <v>0</v>
      </c>
      <c r="Y295" s="353">
        <v>0</v>
      </c>
      <c r="Z295" s="351">
        <v>0</v>
      </c>
      <c r="AA295" s="352">
        <v>0</v>
      </c>
      <c r="AB295" s="256"/>
    </row>
    <row r="296" spans="1:28" ht="11.25">
      <c r="A296" s="255" t="s">
        <v>460</v>
      </c>
      <c r="B296" s="770"/>
      <c r="C296" s="347">
        <v>3567.356793</v>
      </c>
      <c r="D296" s="348">
        <v>3376.770835</v>
      </c>
      <c r="E296" s="349">
        <v>29.75724</v>
      </c>
      <c r="F296" s="349">
        <v>0</v>
      </c>
      <c r="G296" s="349">
        <v>3442.166359</v>
      </c>
      <c r="H296" s="350">
        <v>0</v>
      </c>
      <c r="I296" s="351">
        <v>0</v>
      </c>
      <c r="J296" s="352">
        <v>0</v>
      </c>
      <c r="K296" s="351">
        <v>0</v>
      </c>
      <c r="L296" s="353">
        <v>0</v>
      </c>
      <c r="M296" s="351">
        <v>0</v>
      </c>
      <c r="N296" s="352">
        <v>0</v>
      </c>
      <c r="O296" s="256"/>
      <c r="P296" s="347">
        <v>1444.450622</v>
      </c>
      <c r="Q296" s="348">
        <v>1433.72457</v>
      </c>
      <c r="R296" s="349">
        <v>25.21544</v>
      </c>
      <c r="S296" s="349">
        <v>0</v>
      </c>
      <c r="T296" s="349">
        <v>1419.194128</v>
      </c>
      <c r="U296" s="350">
        <v>0</v>
      </c>
      <c r="V296" s="351">
        <v>0</v>
      </c>
      <c r="W296" s="352">
        <v>0</v>
      </c>
      <c r="X296" s="351">
        <v>0</v>
      </c>
      <c r="Y296" s="353">
        <v>0</v>
      </c>
      <c r="Z296" s="351">
        <v>0</v>
      </c>
      <c r="AA296" s="352">
        <v>0</v>
      </c>
      <c r="AB296" s="256"/>
    </row>
    <row r="297" spans="1:28" ht="11.25">
      <c r="A297" s="255" t="s">
        <v>461</v>
      </c>
      <c r="B297" s="770"/>
      <c r="C297" s="347">
        <v>3167.564467</v>
      </c>
      <c r="D297" s="348">
        <v>3167.297295</v>
      </c>
      <c r="E297" s="349">
        <v>0.002421</v>
      </c>
      <c r="F297" s="349">
        <v>0</v>
      </c>
      <c r="G297" s="349">
        <v>3167.297295</v>
      </c>
      <c r="H297" s="350">
        <v>0</v>
      </c>
      <c r="I297" s="351">
        <v>0</v>
      </c>
      <c r="J297" s="352">
        <v>0</v>
      </c>
      <c r="K297" s="351">
        <v>0</v>
      </c>
      <c r="L297" s="353">
        <v>0</v>
      </c>
      <c r="M297" s="351">
        <v>0</v>
      </c>
      <c r="N297" s="352">
        <v>0</v>
      </c>
      <c r="O297" s="256"/>
      <c r="P297" s="347">
        <v>1799.29559</v>
      </c>
      <c r="Q297" s="348">
        <v>1787.90792</v>
      </c>
      <c r="R297" s="349">
        <v>11.587902</v>
      </c>
      <c r="S297" s="349">
        <v>0</v>
      </c>
      <c r="T297" s="349">
        <v>1787.634937</v>
      </c>
      <c r="U297" s="350">
        <v>0</v>
      </c>
      <c r="V297" s="351">
        <v>0</v>
      </c>
      <c r="W297" s="352">
        <v>0</v>
      </c>
      <c r="X297" s="351">
        <v>0</v>
      </c>
      <c r="Y297" s="353">
        <v>0</v>
      </c>
      <c r="Z297" s="351">
        <v>0</v>
      </c>
      <c r="AA297" s="352">
        <v>0</v>
      </c>
      <c r="AB297" s="256"/>
    </row>
    <row r="298" spans="1:28" ht="11.25">
      <c r="A298" s="258" t="s">
        <v>462</v>
      </c>
      <c r="B298" s="770"/>
      <c r="C298" s="354">
        <v>478.762144</v>
      </c>
      <c r="D298" s="355">
        <v>478.722469</v>
      </c>
      <c r="E298" s="356">
        <v>0.449205</v>
      </c>
      <c r="F298" s="356">
        <v>0</v>
      </c>
      <c r="G298" s="356">
        <v>478.273264</v>
      </c>
      <c r="H298" s="357">
        <v>0</v>
      </c>
      <c r="I298" s="358">
        <v>0</v>
      </c>
      <c r="J298" s="359">
        <v>0</v>
      </c>
      <c r="K298" s="358">
        <v>0</v>
      </c>
      <c r="L298" s="360">
        <v>0</v>
      </c>
      <c r="M298" s="358">
        <v>0</v>
      </c>
      <c r="N298" s="359">
        <v>0</v>
      </c>
      <c r="O298" s="259"/>
      <c r="P298" s="354">
        <v>1264.706791</v>
      </c>
      <c r="Q298" s="355">
        <v>1264.19051</v>
      </c>
      <c r="R298" s="356">
        <v>0.482352</v>
      </c>
      <c r="S298" s="356">
        <v>0</v>
      </c>
      <c r="T298" s="356">
        <v>1264.19051</v>
      </c>
      <c r="U298" s="357">
        <v>0</v>
      </c>
      <c r="V298" s="358">
        <v>0</v>
      </c>
      <c r="W298" s="359">
        <v>0</v>
      </c>
      <c r="X298" s="358">
        <v>0</v>
      </c>
      <c r="Y298" s="360">
        <v>0</v>
      </c>
      <c r="Z298" s="358">
        <v>0</v>
      </c>
      <c r="AA298" s="359">
        <v>0</v>
      </c>
      <c r="AB298" s="259"/>
    </row>
    <row r="299" spans="1:28" ht="12" thickBot="1">
      <c r="A299" s="260" t="s">
        <v>278</v>
      </c>
      <c r="B299" s="771"/>
      <c r="C299" s="261">
        <f aca="true" t="shared" si="70" ref="C299:N299">+C292+C293+C294+C295+C296+C297+C298</f>
        <v>8240.554414</v>
      </c>
      <c r="D299" s="262">
        <f>+D292+D293+D294+D295+D296+D297+D298</f>
        <v>7501.872735999999</v>
      </c>
      <c r="E299" s="263">
        <f>+E292+E293+E294+E295+E296+E297+E298</f>
        <v>74.302237</v>
      </c>
      <c r="F299" s="263">
        <f>+F292+F293+F294+F295+F296+F297+F298</f>
        <v>0</v>
      </c>
      <c r="G299" s="263">
        <f>+G292+G293+G294+G295+G296+G297+G298</f>
        <v>7566.375009</v>
      </c>
      <c r="H299" s="264">
        <f>+H292+H293+H294+H295+H296+H297+H298</f>
        <v>0</v>
      </c>
      <c r="I299" s="265">
        <f t="shared" si="70"/>
        <v>0</v>
      </c>
      <c r="J299" s="263">
        <f t="shared" si="70"/>
        <v>0</v>
      </c>
      <c r="K299" s="265">
        <f t="shared" si="70"/>
        <v>0</v>
      </c>
      <c r="L299" s="264">
        <f t="shared" si="70"/>
        <v>0</v>
      </c>
      <c r="M299" s="265">
        <f t="shared" si="70"/>
        <v>0</v>
      </c>
      <c r="N299" s="263">
        <f t="shared" si="70"/>
        <v>0.008050999999999999</v>
      </c>
      <c r="O299" s="339">
        <v>0.793033</v>
      </c>
      <c r="P299" s="261">
        <f aca="true" t="shared" si="71" ref="P299:AA299">+P292+P293+P294+P295+P296+P297+P298</f>
        <v>4972.786049</v>
      </c>
      <c r="Q299" s="262">
        <f t="shared" si="71"/>
        <v>4950.152927</v>
      </c>
      <c r="R299" s="263">
        <f t="shared" si="71"/>
        <v>216.456529</v>
      </c>
      <c r="S299" s="263">
        <f t="shared" si="71"/>
        <v>0</v>
      </c>
      <c r="T299" s="263">
        <f t="shared" si="71"/>
        <v>4756.178666</v>
      </c>
      <c r="U299" s="264">
        <f t="shared" si="71"/>
        <v>1E-06</v>
      </c>
      <c r="V299" s="265">
        <f t="shared" si="71"/>
        <v>0</v>
      </c>
      <c r="W299" s="263">
        <f t="shared" si="71"/>
        <v>0</v>
      </c>
      <c r="X299" s="265">
        <f t="shared" si="71"/>
        <v>0</v>
      </c>
      <c r="Y299" s="264">
        <f t="shared" si="71"/>
        <v>0</v>
      </c>
      <c r="Z299" s="265">
        <f t="shared" si="71"/>
        <v>0</v>
      </c>
      <c r="AA299" s="263">
        <f t="shared" si="71"/>
        <v>0.00453</v>
      </c>
      <c r="AB299" s="339">
        <v>0.552259</v>
      </c>
    </row>
    <row r="300" spans="1:28" ht="11.25">
      <c r="A300" s="253" t="s">
        <v>455</v>
      </c>
      <c r="B300" s="769" t="s">
        <v>498</v>
      </c>
      <c r="C300" s="340">
        <v>0</v>
      </c>
      <c r="D300" s="341">
        <v>0</v>
      </c>
      <c r="E300" s="342">
        <v>0</v>
      </c>
      <c r="F300" s="342">
        <v>0</v>
      </c>
      <c r="G300" s="342">
        <v>0</v>
      </c>
      <c r="H300" s="343">
        <v>0</v>
      </c>
      <c r="I300" s="344">
        <v>0</v>
      </c>
      <c r="J300" s="345">
        <v>0</v>
      </c>
      <c r="K300" s="344">
        <v>0</v>
      </c>
      <c r="L300" s="346">
        <v>0</v>
      </c>
      <c r="M300" s="344">
        <v>0</v>
      </c>
      <c r="N300" s="345">
        <v>0</v>
      </c>
      <c r="O300" s="254"/>
      <c r="P300" s="340">
        <v>0</v>
      </c>
      <c r="Q300" s="341">
        <v>0</v>
      </c>
      <c r="R300" s="342">
        <v>0</v>
      </c>
      <c r="S300" s="342">
        <v>0</v>
      </c>
      <c r="T300" s="342">
        <v>0</v>
      </c>
      <c r="U300" s="343">
        <v>0</v>
      </c>
      <c r="V300" s="344">
        <v>0</v>
      </c>
      <c r="W300" s="345">
        <v>0</v>
      </c>
      <c r="X300" s="344">
        <v>0</v>
      </c>
      <c r="Y300" s="346">
        <v>0</v>
      </c>
      <c r="Z300" s="344">
        <v>0</v>
      </c>
      <c r="AA300" s="345">
        <v>0</v>
      </c>
      <c r="AB300" s="254"/>
    </row>
    <row r="301" spans="1:28" ht="11.25">
      <c r="A301" s="255" t="s">
        <v>457</v>
      </c>
      <c r="B301" s="770"/>
      <c r="C301" s="347">
        <v>0</v>
      </c>
      <c r="D301" s="348">
        <v>0</v>
      </c>
      <c r="E301" s="349">
        <v>0</v>
      </c>
      <c r="F301" s="349">
        <v>0</v>
      </c>
      <c r="G301" s="349">
        <v>0</v>
      </c>
      <c r="H301" s="350">
        <v>0</v>
      </c>
      <c r="I301" s="351">
        <v>0</v>
      </c>
      <c r="J301" s="352">
        <v>0</v>
      </c>
      <c r="K301" s="351">
        <v>0</v>
      </c>
      <c r="L301" s="353">
        <v>0</v>
      </c>
      <c r="M301" s="351">
        <v>0</v>
      </c>
      <c r="N301" s="352">
        <v>0</v>
      </c>
      <c r="O301" s="256"/>
      <c r="P301" s="347">
        <v>0</v>
      </c>
      <c r="Q301" s="348">
        <v>0</v>
      </c>
      <c r="R301" s="349">
        <v>0</v>
      </c>
      <c r="S301" s="349">
        <v>0</v>
      </c>
      <c r="T301" s="349">
        <v>0</v>
      </c>
      <c r="U301" s="350">
        <v>0</v>
      </c>
      <c r="V301" s="351">
        <v>0</v>
      </c>
      <c r="W301" s="352">
        <v>0</v>
      </c>
      <c r="X301" s="351">
        <v>0</v>
      </c>
      <c r="Y301" s="353">
        <v>0</v>
      </c>
      <c r="Z301" s="351">
        <v>0</v>
      </c>
      <c r="AA301" s="352">
        <v>0</v>
      </c>
      <c r="AB301" s="256"/>
    </row>
    <row r="302" spans="1:28" ht="11.25">
      <c r="A302" s="255" t="s">
        <v>458</v>
      </c>
      <c r="B302" s="770"/>
      <c r="C302" s="347">
        <v>0</v>
      </c>
      <c r="D302" s="348">
        <v>0</v>
      </c>
      <c r="E302" s="349">
        <v>0</v>
      </c>
      <c r="F302" s="349">
        <v>0</v>
      </c>
      <c r="G302" s="349">
        <v>0</v>
      </c>
      <c r="H302" s="350">
        <v>0</v>
      </c>
      <c r="I302" s="351">
        <v>0</v>
      </c>
      <c r="J302" s="331">
        <v>0</v>
      </c>
      <c r="K302" s="351">
        <v>0</v>
      </c>
      <c r="L302" s="331">
        <v>0</v>
      </c>
      <c r="M302" s="351">
        <v>0</v>
      </c>
      <c r="N302" s="352">
        <v>0</v>
      </c>
      <c r="O302" s="257"/>
      <c r="P302" s="347">
        <v>0</v>
      </c>
      <c r="Q302" s="348">
        <v>0</v>
      </c>
      <c r="R302" s="349">
        <v>0</v>
      </c>
      <c r="S302" s="349">
        <v>0</v>
      </c>
      <c r="T302" s="349">
        <v>0</v>
      </c>
      <c r="U302" s="350">
        <v>0</v>
      </c>
      <c r="V302" s="351">
        <v>0</v>
      </c>
      <c r="W302" s="331">
        <v>0</v>
      </c>
      <c r="X302" s="351">
        <v>0</v>
      </c>
      <c r="Y302" s="331">
        <v>0</v>
      </c>
      <c r="Z302" s="351">
        <v>0</v>
      </c>
      <c r="AA302" s="352">
        <v>0</v>
      </c>
      <c r="AB302" s="257"/>
    </row>
    <row r="303" spans="1:28" ht="11.25">
      <c r="A303" s="255" t="s">
        <v>459</v>
      </c>
      <c r="B303" s="770"/>
      <c r="C303" s="347">
        <v>0</v>
      </c>
      <c r="D303" s="348">
        <v>0</v>
      </c>
      <c r="E303" s="349">
        <v>0</v>
      </c>
      <c r="F303" s="349">
        <v>0</v>
      </c>
      <c r="G303" s="349">
        <v>0</v>
      </c>
      <c r="H303" s="350">
        <v>0</v>
      </c>
      <c r="I303" s="351">
        <v>0</v>
      </c>
      <c r="J303" s="352">
        <v>0</v>
      </c>
      <c r="K303" s="351">
        <v>0</v>
      </c>
      <c r="L303" s="353">
        <v>0</v>
      </c>
      <c r="M303" s="351">
        <v>0</v>
      </c>
      <c r="N303" s="352">
        <v>0</v>
      </c>
      <c r="O303" s="256"/>
      <c r="P303" s="347">
        <v>0</v>
      </c>
      <c r="Q303" s="348">
        <v>0</v>
      </c>
      <c r="R303" s="349">
        <v>0</v>
      </c>
      <c r="S303" s="349">
        <v>0</v>
      </c>
      <c r="T303" s="349">
        <v>0</v>
      </c>
      <c r="U303" s="350">
        <v>0</v>
      </c>
      <c r="V303" s="351">
        <v>0</v>
      </c>
      <c r="W303" s="352">
        <v>0</v>
      </c>
      <c r="X303" s="351">
        <v>0</v>
      </c>
      <c r="Y303" s="353">
        <v>0</v>
      </c>
      <c r="Z303" s="351">
        <v>0</v>
      </c>
      <c r="AA303" s="352">
        <v>0</v>
      </c>
      <c r="AB303" s="256"/>
    </row>
    <row r="304" spans="1:28" ht="11.25">
      <c r="A304" s="255" t="s">
        <v>460</v>
      </c>
      <c r="B304" s="770"/>
      <c r="C304" s="347">
        <v>30.626382</v>
      </c>
      <c r="D304" s="348">
        <v>30.625612</v>
      </c>
      <c r="E304" s="349">
        <v>22.124454</v>
      </c>
      <c r="F304" s="349">
        <v>0</v>
      </c>
      <c r="G304" s="349">
        <v>8.501158</v>
      </c>
      <c r="H304" s="350">
        <v>0</v>
      </c>
      <c r="I304" s="351">
        <v>0</v>
      </c>
      <c r="J304" s="352">
        <v>0</v>
      </c>
      <c r="K304" s="351">
        <v>0</v>
      </c>
      <c r="L304" s="353">
        <v>0</v>
      </c>
      <c r="M304" s="351">
        <v>0</v>
      </c>
      <c r="N304" s="352">
        <v>0</v>
      </c>
      <c r="O304" s="256"/>
      <c r="P304" s="347">
        <v>31.924172</v>
      </c>
      <c r="Q304" s="348">
        <v>31.923901</v>
      </c>
      <c r="R304" s="349">
        <v>23.106327</v>
      </c>
      <c r="S304" s="349">
        <v>0</v>
      </c>
      <c r="T304" s="349">
        <v>8.817574</v>
      </c>
      <c r="U304" s="350">
        <v>0</v>
      </c>
      <c r="V304" s="351">
        <v>0</v>
      </c>
      <c r="W304" s="352">
        <v>0</v>
      </c>
      <c r="X304" s="351">
        <v>0</v>
      </c>
      <c r="Y304" s="353">
        <v>0</v>
      </c>
      <c r="Z304" s="351">
        <v>0</v>
      </c>
      <c r="AA304" s="352">
        <v>0</v>
      </c>
      <c r="AB304" s="256"/>
    </row>
    <row r="305" spans="1:28" ht="11.25">
      <c r="A305" s="255" t="s">
        <v>461</v>
      </c>
      <c r="B305" s="770"/>
      <c r="C305" s="347">
        <v>43.530487</v>
      </c>
      <c r="D305" s="348">
        <v>43.526656</v>
      </c>
      <c r="E305" s="349">
        <v>0</v>
      </c>
      <c r="F305" s="349">
        <v>0</v>
      </c>
      <c r="G305" s="349">
        <v>43.526656</v>
      </c>
      <c r="H305" s="350">
        <v>0</v>
      </c>
      <c r="I305" s="351">
        <v>0</v>
      </c>
      <c r="J305" s="352">
        <v>0</v>
      </c>
      <c r="K305" s="351">
        <v>0</v>
      </c>
      <c r="L305" s="353">
        <v>0</v>
      </c>
      <c r="M305" s="351">
        <v>0</v>
      </c>
      <c r="N305" s="352">
        <v>0</v>
      </c>
      <c r="O305" s="256"/>
      <c r="P305" s="347">
        <v>47.418637</v>
      </c>
      <c r="Q305" s="348">
        <v>47.417287</v>
      </c>
      <c r="R305" s="349">
        <v>0</v>
      </c>
      <c r="S305" s="349">
        <v>0</v>
      </c>
      <c r="T305" s="349">
        <v>47.417287</v>
      </c>
      <c r="U305" s="350">
        <v>0</v>
      </c>
      <c r="V305" s="351">
        <v>0</v>
      </c>
      <c r="W305" s="352">
        <v>0</v>
      </c>
      <c r="X305" s="351">
        <v>0</v>
      </c>
      <c r="Y305" s="353">
        <v>0</v>
      </c>
      <c r="Z305" s="351">
        <v>0</v>
      </c>
      <c r="AA305" s="352">
        <v>0</v>
      </c>
      <c r="AB305" s="256"/>
    </row>
    <row r="306" spans="1:28" ht="11.25">
      <c r="A306" s="258" t="s">
        <v>462</v>
      </c>
      <c r="B306" s="770"/>
      <c r="C306" s="354">
        <v>10.500135</v>
      </c>
      <c r="D306" s="355">
        <v>10.499214</v>
      </c>
      <c r="E306" s="356">
        <v>0</v>
      </c>
      <c r="F306" s="356">
        <v>0</v>
      </c>
      <c r="G306" s="356">
        <v>10.499214</v>
      </c>
      <c r="H306" s="357">
        <v>0</v>
      </c>
      <c r="I306" s="358">
        <v>0</v>
      </c>
      <c r="J306" s="359">
        <v>0</v>
      </c>
      <c r="K306" s="358">
        <v>0</v>
      </c>
      <c r="L306" s="360">
        <v>0</v>
      </c>
      <c r="M306" s="358">
        <v>0</v>
      </c>
      <c r="N306" s="359">
        <v>0</v>
      </c>
      <c r="O306" s="259"/>
      <c r="P306" s="354">
        <v>11.806902</v>
      </c>
      <c r="Q306" s="355">
        <v>11.806578</v>
      </c>
      <c r="R306" s="356">
        <v>0</v>
      </c>
      <c r="S306" s="356">
        <v>0</v>
      </c>
      <c r="T306" s="356">
        <v>11.806578</v>
      </c>
      <c r="U306" s="357">
        <v>0</v>
      </c>
      <c r="V306" s="358">
        <v>0</v>
      </c>
      <c r="W306" s="359">
        <v>0</v>
      </c>
      <c r="X306" s="358">
        <v>0</v>
      </c>
      <c r="Y306" s="360">
        <v>0</v>
      </c>
      <c r="Z306" s="358">
        <v>0</v>
      </c>
      <c r="AA306" s="359">
        <v>0</v>
      </c>
      <c r="AB306" s="259"/>
    </row>
    <row r="307" spans="1:28" ht="12" thickBot="1">
      <c r="A307" s="260" t="s">
        <v>278</v>
      </c>
      <c r="B307" s="771"/>
      <c r="C307" s="261">
        <f aca="true" t="shared" si="72" ref="C307:N307">+C300+C301+C302+C303+C304+C305+C306</f>
        <v>84.657004</v>
      </c>
      <c r="D307" s="262">
        <f>+D300+D301+D302+D303+D304+D305+D306</f>
        <v>84.651482</v>
      </c>
      <c r="E307" s="263">
        <f>+E300+E301+E302+E303+E304+E305+E306</f>
        <v>22.124454</v>
      </c>
      <c r="F307" s="263">
        <f>+F300+F301+F302+F303+F304+F305+F306</f>
        <v>0</v>
      </c>
      <c r="G307" s="263">
        <f>+G300+G301+G302+G303+G304+G305+G306</f>
        <v>62.52702800000001</v>
      </c>
      <c r="H307" s="264">
        <f>+H300+H301+H302+H303+H304+H305+H306</f>
        <v>0</v>
      </c>
      <c r="I307" s="265">
        <f t="shared" si="72"/>
        <v>0</v>
      </c>
      <c r="J307" s="263">
        <f t="shared" si="72"/>
        <v>0</v>
      </c>
      <c r="K307" s="265">
        <f t="shared" si="72"/>
        <v>0</v>
      </c>
      <c r="L307" s="264">
        <f t="shared" si="72"/>
        <v>0</v>
      </c>
      <c r="M307" s="265">
        <f t="shared" si="72"/>
        <v>0</v>
      </c>
      <c r="N307" s="263">
        <f t="shared" si="72"/>
        <v>0</v>
      </c>
      <c r="O307" s="339">
        <v>12.505406</v>
      </c>
      <c r="P307" s="261">
        <f aca="true" t="shared" si="73" ref="P307:AA307">+P300+P301+P302+P303+P304+P305+P306</f>
        <v>91.14971099999998</v>
      </c>
      <c r="Q307" s="262">
        <f t="shared" si="73"/>
        <v>91.147766</v>
      </c>
      <c r="R307" s="263">
        <f t="shared" si="73"/>
        <v>23.106327</v>
      </c>
      <c r="S307" s="263">
        <f t="shared" si="73"/>
        <v>0</v>
      </c>
      <c r="T307" s="263">
        <f t="shared" si="73"/>
        <v>68.041439</v>
      </c>
      <c r="U307" s="264">
        <f t="shared" si="73"/>
        <v>0</v>
      </c>
      <c r="V307" s="265">
        <f t="shared" si="73"/>
        <v>0</v>
      </c>
      <c r="W307" s="263">
        <f t="shared" si="73"/>
        <v>0</v>
      </c>
      <c r="X307" s="265">
        <f t="shared" si="73"/>
        <v>0</v>
      </c>
      <c r="Y307" s="264">
        <f t="shared" si="73"/>
        <v>0</v>
      </c>
      <c r="Z307" s="265">
        <f t="shared" si="73"/>
        <v>0</v>
      </c>
      <c r="AA307" s="263">
        <f t="shared" si="73"/>
        <v>0</v>
      </c>
      <c r="AB307" s="339">
        <v>13.608288</v>
      </c>
    </row>
    <row r="308" spans="1:28" ht="11.25">
      <c r="A308" s="253" t="s">
        <v>455</v>
      </c>
      <c r="B308" s="769" t="s">
        <v>499</v>
      </c>
      <c r="C308" s="340">
        <v>0</v>
      </c>
      <c r="D308" s="341">
        <v>0</v>
      </c>
      <c r="E308" s="342">
        <v>0</v>
      </c>
      <c r="F308" s="342">
        <v>0</v>
      </c>
      <c r="G308" s="342">
        <v>0</v>
      </c>
      <c r="H308" s="343">
        <v>0</v>
      </c>
      <c r="I308" s="344">
        <v>0</v>
      </c>
      <c r="J308" s="345">
        <v>0</v>
      </c>
      <c r="K308" s="344">
        <v>0</v>
      </c>
      <c r="L308" s="346">
        <v>0</v>
      </c>
      <c r="M308" s="344">
        <v>0</v>
      </c>
      <c r="N308" s="345">
        <v>0</v>
      </c>
      <c r="O308" s="254"/>
      <c r="P308" s="340">
        <v>0</v>
      </c>
      <c r="Q308" s="341">
        <v>0</v>
      </c>
      <c r="R308" s="342">
        <v>0</v>
      </c>
      <c r="S308" s="342">
        <v>0</v>
      </c>
      <c r="T308" s="342">
        <v>0</v>
      </c>
      <c r="U308" s="343">
        <v>0</v>
      </c>
      <c r="V308" s="344">
        <v>0</v>
      </c>
      <c r="W308" s="345">
        <v>0</v>
      </c>
      <c r="X308" s="344">
        <v>0</v>
      </c>
      <c r="Y308" s="346">
        <v>0</v>
      </c>
      <c r="Z308" s="344">
        <v>0</v>
      </c>
      <c r="AA308" s="345">
        <v>0</v>
      </c>
      <c r="AB308" s="254"/>
    </row>
    <row r="309" spans="1:28" ht="11.25">
      <c r="A309" s="255" t="s">
        <v>457</v>
      </c>
      <c r="B309" s="770"/>
      <c r="C309" s="347">
        <v>0</v>
      </c>
      <c r="D309" s="348">
        <v>0</v>
      </c>
      <c r="E309" s="349">
        <v>0</v>
      </c>
      <c r="F309" s="349">
        <v>0</v>
      </c>
      <c r="G309" s="349">
        <v>0</v>
      </c>
      <c r="H309" s="350">
        <v>0</v>
      </c>
      <c r="I309" s="351">
        <v>0</v>
      </c>
      <c r="J309" s="352">
        <v>0</v>
      </c>
      <c r="K309" s="351">
        <v>0</v>
      </c>
      <c r="L309" s="353">
        <v>0</v>
      </c>
      <c r="M309" s="351">
        <v>0</v>
      </c>
      <c r="N309" s="352">
        <v>0</v>
      </c>
      <c r="O309" s="256"/>
      <c r="P309" s="347">
        <v>0.233459</v>
      </c>
      <c r="Q309" s="348">
        <v>0.233459</v>
      </c>
      <c r="R309" s="349">
        <v>0</v>
      </c>
      <c r="S309" s="349">
        <v>0</v>
      </c>
      <c r="T309" s="349">
        <v>0.233459</v>
      </c>
      <c r="U309" s="350">
        <v>0</v>
      </c>
      <c r="V309" s="351">
        <v>0</v>
      </c>
      <c r="W309" s="352">
        <v>0</v>
      </c>
      <c r="X309" s="351">
        <v>0</v>
      </c>
      <c r="Y309" s="353">
        <v>0</v>
      </c>
      <c r="Z309" s="351">
        <v>0</v>
      </c>
      <c r="AA309" s="352">
        <v>0</v>
      </c>
      <c r="AB309" s="256"/>
    </row>
    <row r="310" spans="1:28" ht="11.25">
      <c r="A310" s="255" t="s">
        <v>458</v>
      </c>
      <c r="B310" s="770"/>
      <c r="C310" s="347">
        <v>0</v>
      </c>
      <c r="D310" s="348">
        <v>0</v>
      </c>
      <c r="E310" s="349">
        <v>0</v>
      </c>
      <c r="F310" s="349">
        <v>0</v>
      </c>
      <c r="G310" s="349">
        <v>0</v>
      </c>
      <c r="H310" s="350">
        <v>0</v>
      </c>
      <c r="I310" s="351">
        <v>0</v>
      </c>
      <c r="J310" s="331">
        <v>0</v>
      </c>
      <c r="K310" s="351">
        <v>0</v>
      </c>
      <c r="L310" s="331">
        <v>0</v>
      </c>
      <c r="M310" s="351">
        <v>0</v>
      </c>
      <c r="N310" s="352">
        <v>0</v>
      </c>
      <c r="O310" s="257"/>
      <c r="P310" s="347">
        <v>0</v>
      </c>
      <c r="Q310" s="348">
        <v>0</v>
      </c>
      <c r="R310" s="349">
        <v>0</v>
      </c>
      <c r="S310" s="349">
        <v>0</v>
      </c>
      <c r="T310" s="349">
        <v>0</v>
      </c>
      <c r="U310" s="350">
        <v>0</v>
      </c>
      <c r="V310" s="351">
        <v>0</v>
      </c>
      <c r="W310" s="331">
        <v>0</v>
      </c>
      <c r="X310" s="351">
        <v>0</v>
      </c>
      <c r="Y310" s="331">
        <v>0</v>
      </c>
      <c r="Z310" s="351">
        <v>0</v>
      </c>
      <c r="AA310" s="352">
        <v>0</v>
      </c>
      <c r="AB310" s="257"/>
    </row>
    <row r="311" spans="1:28" ht="11.25">
      <c r="A311" s="255" t="s">
        <v>459</v>
      </c>
      <c r="B311" s="770"/>
      <c r="C311" s="347">
        <v>0</v>
      </c>
      <c r="D311" s="348">
        <v>0</v>
      </c>
      <c r="E311" s="349">
        <v>0</v>
      </c>
      <c r="F311" s="349">
        <v>0</v>
      </c>
      <c r="G311" s="349">
        <v>0</v>
      </c>
      <c r="H311" s="350">
        <v>0</v>
      </c>
      <c r="I311" s="351">
        <v>0</v>
      </c>
      <c r="J311" s="352">
        <v>0</v>
      </c>
      <c r="K311" s="351">
        <v>0</v>
      </c>
      <c r="L311" s="353">
        <v>0</v>
      </c>
      <c r="M311" s="351">
        <v>0</v>
      </c>
      <c r="N311" s="352">
        <v>0</v>
      </c>
      <c r="O311" s="256"/>
      <c r="P311" s="347">
        <v>0</v>
      </c>
      <c r="Q311" s="348">
        <v>0</v>
      </c>
      <c r="R311" s="349">
        <v>0</v>
      </c>
      <c r="S311" s="349">
        <v>0</v>
      </c>
      <c r="T311" s="349">
        <v>0</v>
      </c>
      <c r="U311" s="350">
        <v>0</v>
      </c>
      <c r="V311" s="351">
        <v>0</v>
      </c>
      <c r="W311" s="352">
        <v>0</v>
      </c>
      <c r="X311" s="351">
        <v>0</v>
      </c>
      <c r="Y311" s="353">
        <v>0</v>
      </c>
      <c r="Z311" s="351">
        <v>0</v>
      </c>
      <c r="AA311" s="352">
        <v>0</v>
      </c>
      <c r="AB311" s="256"/>
    </row>
    <row r="312" spans="1:28" ht="11.25">
      <c r="A312" s="255" t="s">
        <v>460</v>
      </c>
      <c r="B312" s="770"/>
      <c r="C312" s="347">
        <v>0</v>
      </c>
      <c r="D312" s="348">
        <v>0</v>
      </c>
      <c r="E312" s="349">
        <v>0</v>
      </c>
      <c r="F312" s="349">
        <v>0</v>
      </c>
      <c r="G312" s="349">
        <v>0</v>
      </c>
      <c r="H312" s="350">
        <v>0</v>
      </c>
      <c r="I312" s="351">
        <v>0</v>
      </c>
      <c r="J312" s="352">
        <v>0</v>
      </c>
      <c r="K312" s="351">
        <v>0</v>
      </c>
      <c r="L312" s="353">
        <v>0</v>
      </c>
      <c r="M312" s="351">
        <v>0</v>
      </c>
      <c r="N312" s="352">
        <v>0</v>
      </c>
      <c r="O312" s="256"/>
      <c r="P312" s="347">
        <v>1.838692</v>
      </c>
      <c r="Q312" s="348">
        <v>1.838692</v>
      </c>
      <c r="R312" s="349">
        <v>0</v>
      </c>
      <c r="S312" s="349">
        <v>0</v>
      </c>
      <c r="T312" s="349">
        <v>1.838692</v>
      </c>
      <c r="U312" s="350">
        <v>0</v>
      </c>
      <c r="V312" s="351">
        <v>0</v>
      </c>
      <c r="W312" s="352">
        <v>0</v>
      </c>
      <c r="X312" s="351">
        <v>0</v>
      </c>
      <c r="Y312" s="353">
        <v>0</v>
      </c>
      <c r="Z312" s="351">
        <v>0</v>
      </c>
      <c r="AA312" s="352">
        <v>0</v>
      </c>
      <c r="AB312" s="256"/>
    </row>
    <row r="313" spans="1:28" ht="11.25">
      <c r="A313" s="255" t="s">
        <v>461</v>
      </c>
      <c r="B313" s="770"/>
      <c r="C313" s="347">
        <v>0</v>
      </c>
      <c r="D313" s="348">
        <v>0</v>
      </c>
      <c r="E313" s="349">
        <v>0</v>
      </c>
      <c r="F313" s="349">
        <v>0</v>
      </c>
      <c r="G313" s="349">
        <v>0</v>
      </c>
      <c r="H313" s="350">
        <v>0</v>
      </c>
      <c r="I313" s="351">
        <v>0</v>
      </c>
      <c r="J313" s="352">
        <v>0</v>
      </c>
      <c r="K313" s="351">
        <v>0</v>
      </c>
      <c r="L313" s="353">
        <v>0</v>
      </c>
      <c r="M313" s="351">
        <v>0</v>
      </c>
      <c r="N313" s="352">
        <v>0</v>
      </c>
      <c r="O313" s="256"/>
      <c r="P313" s="347">
        <v>0.494078</v>
      </c>
      <c r="Q313" s="348">
        <v>0.494078</v>
      </c>
      <c r="R313" s="349">
        <v>0</v>
      </c>
      <c r="S313" s="349">
        <v>0</v>
      </c>
      <c r="T313" s="349">
        <v>0.494078</v>
      </c>
      <c r="U313" s="350">
        <v>0</v>
      </c>
      <c r="V313" s="351">
        <v>0</v>
      </c>
      <c r="W313" s="352">
        <v>0</v>
      </c>
      <c r="X313" s="351">
        <v>0</v>
      </c>
      <c r="Y313" s="353">
        <v>0</v>
      </c>
      <c r="Z313" s="351">
        <v>0</v>
      </c>
      <c r="AA313" s="352">
        <v>0</v>
      </c>
      <c r="AB313" s="256"/>
    </row>
    <row r="314" spans="1:28" ht="11.25">
      <c r="A314" s="258" t="s">
        <v>462</v>
      </c>
      <c r="B314" s="770"/>
      <c r="C314" s="354">
        <v>0</v>
      </c>
      <c r="D314" s="355">
        <v>0</v>
      </c>
      <c r="E314" s="356">
        <v>0</v>
      </c>
      <c r="F314" s="356">
        <v>0</v>
      </c>
      <c r="G314" s="356">
        <v>0</v>
      </c>
      <c r="H314" s="357">
        <v>0</v>
      </c>
      <c r="I314" s="358">
        <v>0</v>
      </c>
      <c r="J314" s="359">
        <v>0</v>
      </c>
      <c r="K314" s="358">
        <v>0</v>
      </c>
      <c r="L314" s="360">
        <v>0</v>
      </c>
      <c r="M314" s="358">
        <v>0</v>
      </c>
      <c r="N314" s="359">
        <v>0</v>
      </c>
      <c r="O314" s="259"/>
      <c r="P314" s="354">
        <v>0</v>
      </c>
      <c r="Q314" s="355">
        <v>0</v>
      </c>
      <c r="R314" s="356">
        <v>0</v>
      </c>
      <c r="S314" s="356">
        <v>0</v>
      </c>
      <c r="T314" s="356">
        <v>0</v>
      </c>
      <c r="U314" s="357">
        <v>0</v>
      </c>
      <c r="V314" s="358">
        <v>0</v>
      </c>
      <c r="W314" s="359">
        <v>0</v>
      </c>
      <c r="X314" s="358">
        <v>0</v>
      </c>
      <c r="Y314" s="360">
        <v>0</v>
      </c>
      <c r="Z314" s="358">
        <v>0</v>
      </c>
      <c r="AA314" s="359">
        <v>0</v>
      </c>
      <c r="AB314" s="259"/>
    </row>
    <row r="315" spans="1:28" ht="12" thickBot="1">
      <c r="A315" s="260" t="s">
        <v>278</v>
      </c>
      <c r="B315" s="771"/>
      <c r="C315" s="261">
        <f aca="true" t="shared" si="74" ref="C315:N315">+C308+C309+C310+C311+C312+C313+C314</f>
        <v>0</v>
      </c>
      <c r="D315" s="262">
        <f>+D308+D309+D310+D311+D312+D313+D314</f>
        <v>0</v>
      </c>
      <c r="E315" s="263">
        <f>+E308+E309+E310+E311+E312+E313+E314</f>
        <v>0</v>
      </c>
      <c r="F315" s="263">
        <f>+F308+F309+F310+F311+F312+F313+F314</f>
        <v>0</v>
      </c>
      <c r="G315" s="263">
        <f>+G308+G309+G310+G311+G312+G313+G314</f>
        <v>0</v>
      </c>
      <c r="H315" s="264">
        <f>+H308+H309+H310+H311+H312+H313+H314</f>
        <v>0</v>
      </c>
      <c r="I315" s="265">
        <f t="shared" si="74"/>
        <v>0</v>
      </c>
      <c r="J315" s="263">
        <f t="shared" si="74"/>
        <v>0</v>
      </c>
      <c r="K315" s="265">
        <f t="shared" si="74"/>
        <v>0</v>
      </c>
      <c r="L315" s="264">
        <f t="shared" si="74"/>
        <v>0</v>
      </c>
      <c r="M315" s="265">
        <f t="shared" si="74"/>
        <v>0</v>
      </c>
      <c r="N315" s="263">
        <f t="shared" si="74"/>
        <v>0</v>
      </c>
      <c r="O315" s="339">
        <v>10.226195</v>
      </c>
      <c r="P315" s="261">
        <f aca="true" t="shared" si="75" ref="P315:AA315">+P308+P309+P310+P311+P312+P313+P314</f>
        <v>2.566229</v>
      </c>
      <c r="Q315" s="262">
        <f t="shared" si="75"/>
        <v>2.566229</v>
      </c>
      <c r="R315" s="263">
        <f t="shared" si="75"/>
        <v>0</v>
      </c>
      <c r="S315" s="263">
        <f t="shared" si="75"/>
        <v>0</v>
      </c>
      <c r="T315" s="263">
        <f t="shared" si="75"/>
        <v>2.566229</v>
      </c>
      <c r="U315" s="264">
        <f t="shared" si="75"/>
        <v>0</v>
      </c>
      <c r="V315" s="265">
        <f t="shared" si="75"/>
        <v>0</v>
      </c>
      <c r="W315" s="263">
        <f t="shared" si="75"/>
        <v>0</v>
      </c>
      <c r="X315" s="265">
        <f t="shared" si="75"/>
        <v>0</v>
      </c>
      <c r="Y315" s="264">
        <f t="shared" si="75"/>
        <v>0</v>
      </c>
      <c r="Z315" s="265">
        <f t="shared" si="75"/>
        <v>0</v>
      </c>
      <c r="AA315" s="263">
        <f t="shared" si="75"/>
        <v>0</v>
      </c>
      <c r="AB315" s="339">
        <v>18.298685</v>
      </c>
    </row>
    <row r="316" spans="1:28" ht="11.25" customHeight="1">
      <c r="A316" s="253" t="s">
        <v>455</v>
      </c>
      <c r="B316" s="769" t="s">
        <v>500</v>
      </c>
      <c r="C316" s="340">
        <v>19.003128</v>
      </c>
      <c r="D316" s="341">
        <v>19.003122</v>
      </c>
      <c r="E316" s="342">
        <v>0</v>
      </c>
      <c r="F316" s="342">
        <v>0</v>
      </c>
      <c r="G316" s="342">
        <v>18.998925</v>
      </c>
      <c r="H316" s="343">
        <v>0.004197</v>
      </c>
      <c r="I316" s="344">
        <v>0</v>
      </c>
      <c r="J316" s="345">
        <v>0</v>
      </c>
      <c r="K316" s="344">
        <v>0</v>
      </c>
      <c r="L316" s="346">
        <v>0</v>
      </c>
      <c r="M316" s="344">
        <v>0</v>
      </c>
      <c r="N316" s="345">
        <v>0</v>
      </c>
      <c r="O316" s="254"/>
      <c r="P316" s="340">
        <v>0.002358</v>
      </c>
      <c r="Q316" s="341">
        <v>0.002355</v>
      </c>
      <c r="R316" s="342">
        <v>0</v>
      </c>
      <c r="S316" s="342">
        <v>0</v>
      </c>
      <c r="T316" s="342">
        <v>0</v>
      </c>
      <c r="U316" s="343">
        <v>0.002355</v>
      </c>
      <c r="V316" s="344">
        <v>0</v>
      </c>
      <c r="W316" s="345">
        <v>0</v>
      </c>
      <c r="X316" s="344">
        <v>0</v>
      </c>
      <c r="Y316" s="346">
        <v>0</v>
      </c>
      <c r="Z316" s="344">
        <v>0</v>
      </c>
      <c r="AA316" s="345">
        <v>0</v>
      </c>
      <c r="AB316" s="254"/>
    </row>
    <row r="317" spans="1:28" ht="11.25">
      <c r="A317" s="255" t="s">
        <v>457</v>
      </c>
      <c r="B317" s="770"/>
      <c r="C317" s="347">
        <v>17.851579</v>
      </c>
      <c r="D317" s="348">
        <v>17.851579</v>
      </c>
      <c r="E317" s="349">
        <v>0</v>
      </c>
      <c r="F317" s="349">
        <v>0</v>
      </c>
      <c r="G317" s="349">
        <v>17.851579</v>
      </c>
      <c r="H317" s="350">
        <v>0</v>
      </c>
      <c r="I317" s="351">
        <v>0</v>
      </c>
      <c r="J317" s="352">
        <v>0</v>
      </c>
      <c r="K317" s="351">
        <v>0</v>
      </c>
      <c r="L317" s="353">
        <v>0</v>
      </c>
      <c r="M317" s="351">
        <v>0</v>
      </c>
      <c r="N317" s="352">
        <v>0</v>
      </c>
      <c r="O317" s="256"/>
      <c r="P317" s="347">
        <v>35.915865</v>
      </c>
      <c r="Q317" s="348">
        <v>35.915865</v>
      </c>
      <c r="R317" s="349">
        <v>0.022545</v>
      </c>
      <c r="S317" s="349">
        <v>0</v>
      </c>
      <c r="T317" s="349">
        <v>35.89332</v>
      </c>
      <c r="U317" s="350">
        <v>0</v>
      </c>
      <c r="V317" s="351">
        <v>0</v>
      </c>
      <c r="W317" s="352">
        <v>0</v>
      </c>
      <c r="X317" s="351">
        <v>0</v>
      </c>
      <c r="Y317" s="353">
        <v>0</v>
      </c>
      <c r="Z317" s="351">
        <v>0</v>
      </c>
      <c r="AA317" s="352">
        <v>0</v>
      </c>
      <c r="AB317" s="256"/>
    </row>
    <row r="318" spans="1:28" ht="11.25">
      <c r="A318" s="255" t="s">
        <v>458</v>
      </c>
      <c r="B318" s="770"/>
      <c r="C318" s="347">
        <v>14.351229</v>
      </c>
      <c r="D318" s="348">
        <v>14.351229</v>
      </c>
      <c r="E318" s="349">
        <v>0.022374</v>
      </c>
      <c r="F318" s="349">
        <v>0</v>
      </c>
      <c r="G318" s="349">
        <v>14.328855</v>
      </c>
      <c r="H318" s="350">
        <v>0</v>
      </c>
      <c r="I318" s="351">
        <v>0</v>
      </c>
      <c r="J318" s="331">
        <v>0</v>
      </c>
      <c r="K318" s="351">
        <v>0</v>
      </c>
      <c r="L318" s="331">
        <v>0</v>
      </c>
      <c r="M318" s="351">
        <v>0</v>
      </c>
      <c r="N318" s="352">
        <v>0</v>
      </c>
      <c r="O318" s="257"/>
      <c r="P318" s="347">
        <v>0</v>
      </c>
      <c r="Q318" s="348">
        <v>0</v>
      </c>
      <c r="R318" s="349">
        <v>0</v>
      </c>
      <c r="S318" s="349">
        <v>0</v>
      </c>
      <c r="T318" s="349">
        <v>0</v>
      </c>
      <c r="U318" s="350">
        <v>0</v>
      </c>
      <c r="V318" s="351">
        <v>0</v>
      </c>
      <c r="W318" s="331">
        <v>0</v>
      </c>
      <c r="X318" s="351">
        <v>0</v>
      </c>
      <c r="Y318" s="331">
        <v>0</v>
      </c>
      <c r="Z318" s="351">
        <v>0</v>
      </c>
      <c r="AA318" s="352">
        <v>0</v>
      </c>
      <c r="AB318" s="257"/>
    </row>
    <row r="319" spans="1:28" ht="11.25">
      <c r="A319" s="255" t="s">
        <v>459</v>
      </c>
      <c r="B319" s="770"/>
      <c r="C319" s="347">
        <v>0</v>
      </c>
      <c r="D319" s="348">
        <v>0</v>
      </c>
      <c r="E319" s="349">
        <v>0</v>
      </c>
      <c r="F319" s="349">
        <v>0</v>
      </c>
      <c r="G319" s="349">
        <v>0</v>
      </c>
      <c r="H319" s="350">
        <v>0</v>
      </c>
      <c r="I319" s="351">
        <v>0</v>
      </c>
      <c r="J319" s="352">
        <v>0</v>
      </c>
      <c r="K319" s="351">
        <v>0</v>
      </c>
      <c r="L319" s="353">
        <v>0</v>
      </c>
      <c r="M319" s="351">
        <v>0</v>
      </c>
      <c r="N319" s="352">
        <v>0</v>
      </c>
      <c r="O319" s="256"/>
      <c r="P319" s="347">
        <v>9.256121</v>
      </c>
      <c r="Q319" s="348">
        <v>9.251595</v>
      </c>
      <c r="R319" s="349">
        <v>0</v>
      </c>
      <c r="S319" s="349">
        <v>0</v>
      </c>
      <c r="T319" s="349">
        <v>9.251595</v>
      </c>
      <c r="U319" s="350">
        <v>0</v>
      </c>
      <c r="V319" s="351">
        <v>0</v>
      </c>
      <c r="W319" s="352">
        <v>0</v>
      </c>
      <c r="X319" s="351">
        <v>0</v>
      </c>
      <c r="Y319" s="353">
        <v>0</v>
      </c>
      <c r="Z319" s="351">
        <v>0</v>
      </c>
      <c r="AA319" s="352">
        <v>0</v>
      </c>
      <c r="AB319" s="256"/>
    </row>
    <row r="320" spans="1:28" ht="11.25">
      <c r="A320" s="255" t="s">
        <v>460</v>
      </c>
      <c r="B320" s="770"/>
      <c r="C320" s="347">
        <v>35.518086</v>
      </c>
      <c r="D320" s="348">
        <v>35.501568</v>
      </c>
      <c r="E320" s="349">
        <v>0.063274</v>
      </c>
      <c r="F320" s="349">
        <v>0</v>
      </c>
      <c r="G320" s="349">
        <v>35.438294</v>
      </c>
      <c r="H320" s="350">
        <v>0</v>
      </c>
      <c r="I320" s="351">
        <v>0</v>
      </c>
      <c r="J320" s="352">
        <v>0</v>
      </c>
      <c r="K320" s="351">
        <v>0</v>
      </c>
      <c r="L320" s="353">
        <v>0</v>
      </c>
      <c r="M320" s="351">
        <v>0</v>
      </c>
      <c r="N320" s="352">
        <v>0</v>
      </c>
      <c r="O320" s="256"/>
      <c r="P320" s="347">
        <v>43.527701</v>
      </c>
      <c r="Q320" s="348">
        <v>43.525746</v>
      </c>
      <c r="R320" s="349">
        <v>0.066596</v>
      </c>
      <c r="S320" s="349">
        <v>0</v>
      </c>
      <c r="T320" s="349">
        <v>43.45915</v>
      </c>
      <c r="U320" s="350">
        <v>0</v>
      </c>
      <c r="V320" s="351">
        <v>0</v>
      </c>
      <c r="W320" s="352">
        <v>0</v>
      </c>
      <c r="X320" s="351">
        <v>0</v>
      </c>
      <c r="Y320" s="353">
        <v>0</v>
      </c>
      <c r="Z320" s="351">
        <v>0</v>
      </c>
      <c r="AA320" s="352">
        <v>0</v>
      </c>
      <c r="AB320" s="256"/>
    </row>
    <row r="321" spans="1:28" ht="11.25">
      <c r="A321" s="255" t="s">
        <v>461</v>
      </c>
      <c r="B321" s="770"/>
      <c r="C321" s="347">
        <v>62.17877300000001</v>
      </c>
      <c r="D321" s="348">
        <v>62.159635</v>
      </c>
      <c r="E321" s="349">
        <v>9.996054</v>
      </c>
      <c r="F321" s="349">
        <v>0</v>
      </c>
      <c r="G321" s="349">
        <v>52.163581</v>
      </c>
      <c r="H321" s="350">
        <v>0</v>
      </c>
      <c r="I321" s="351">
        <v>0</v>
      </c>
      <c r="J321" s="352">
        <v>0</v>
      </c>
      <c r="K321" s="351">
        <v>0</v>
      </c>
      <c r="L321" s="353">
        <v>0</v>
      </c>
      <c r="M321" s="351">
        <v>0</v>
      </c>
      <c r="N321" s="352">
        <v>0</v>
      </c>
      <c r="O321" s="256"/>
      <c r="P321" s="347">
        <v>114.80617</v>
      </c>
      <c r="Q321" s="348">
        <v>114.79945099999999</v>
      </c>
      <c r="R321" s="349">
        <v>0</v>
      </c>
      <c r="S321" s="349">
        <v>0</v>
      </c>
      <c r="T321" s="349">
        <v>27.452843</v>
      </c>
      <c r="U321" s="350">
        <v>87.346608</v>
      </c>
      <c r="V321" s="351">
        <v>0</v>
      </c>
      <c r="W321" s="352">
        <v>0</v>
      </c>
      <c r="X321" s="351">
        <v>0</v>
      </c>
      <c r="Y321" s="353">
        <v>0</v>
      </c>
      <c r="Z321" s="351">
        <v>0</v>
      </c>
      <c r="AA321" s="352">
        <v>0</v>
      </c>
      <c r="AB321" s="256"/>
    </row>
    <row r="322" spans="1:28" ht="11.25">
      <c r="A322" s="258" t="s">
        <v>462</v>
      </c>
      <c r="B322" s="770"/>
      <c r="C322" s="354">
        <v>88.734345</v>
      </c>
      <c r="D322" s="355">
        <v>88.437735</v>
      </c>
      <c r="E322" s="356">
        <v>0</v>
      </c>
      <c r="F322" s="356">
        <v>0</v>
      </c>
      <c r="G322" s="356">
        <v>88.618852</v>
      </c>
      <c r="H322" s="357">
        <v>0</v>
      </c>
      <c r="I322" s="358">
        <v>0</v>
      </c>
      <c r="J322" s="359">
        <v>0</v>
      </c>
      <c r="K322" s="358">
        <v>0</v>
      </c>
      <c r="L322" s="360">
        <v>0</v>
      </c>
      <c r="M322" s="358">
        <v>0</v>
      </c>
      <c r="N322" s="359">
        <v>0</v>
      </c>
      <c r="O322" s="259"/>
      <c r="P322" s="354">
        <v>170.49510700000002</v>
      </c>
      <c r="Q322" s="355">
        <v>170.445289</v>
      </c>
      <c r="R322" s="356">
        <v>0</v>
      </c>
      <c r="S322" s="356">
        <v>0</v>
      </c>
      <c r="T322" s="356">
        <v>157.456737</v>
      </c>
      <c r="U322" s="357">
        <v>12.988552</v>
      </c>
      <c r="V322" s="358">
        <v>0</v>
      </c>
      <c r="W322" s="359">
        <v>0</v>
      </c>
      <c r="X322" s="358">
        <v>0</v>
      </c>
      <c r="Y322" s="360">
        <v>0</v>
      </c>
      <c r="Z322" s="358">
        <v>0</v>
      </c>
      <c r="AA322" s="359">
        <v>0</v>
      </c>
      <c r="AB322" s="259"/>
    </row>
    <row r="323" spans="1:28" ht="12" thickBot="1">
      <c r="A323" s="260" t="s">
        <v>278</v>
      </c>
      <c r="B323" s="771"/>
      <c r="C323" s="261">
        <f aca="true" t="shared" si="76" ref="C323:N323">+C316+C317+C318+C319+C320+C321+C322</f>
        <v>237.63714000000004</v>
      </c>
      <c r="D323" s="262">
        <f>+D316+D317+D318+D319+D320+D321+D322</f>
        <v>237.30486800000003</v>
      </c>
      <c r="E323" s="263">
        <f>+E316+E317+E318+E319+E320+E321+E322</f>
        <v>10.081702000000002</v>
      </c>
      <c r="F323" s="263">
        <f>+F316+F317+F318+F319+F320+F321+F322</f>
        <v>0</v>
      </c>
      <c r="G323" s="263">
        <f>+G316+G317+G318+G319+G320+G321+G322</f>
        <v>227.40008600000002</v>
      </c>
      <c r="H323" s="264">
        <f>+H316+H317+H318+H319+H320+H321+H322</f>
        <v>0.004197</v>
      </c>
      <c r="I323" s="265">
        <f t="shared" si="76"/>
        <v>0</v>
      </c>
      <c r="J323" s="263">
        <f t="shared" si="76"/>
        <v>0</v>
      </c>
      <c r="K323" s="265">
        <f t="shared" si="76"/>
        <v>0</v>
      </c>
      <c r="L323" s="264">
        <f t="shared" si="76"/>
        <v>0</v>
      </c>
      <c r="M323" s="265">
        <f t="shared" si="76"/>
        <v>0</v>
      </c>
      <c r="N323" s="263">
        <f t="shared" si="76"/>
        <v>0</v>
      </c>
      <c r="O323" s="339">
        <v>121.441981</v>
      </c>
      <c r="P323" s="261">
        <f aca="true" t="shared" si="77" ref="P323:AA323">+P316+P317+P318+P319+P320+P321+P322</f>
        <v>374.003322</v>
      </c>
      <c r="Q323" s="262">
        <f t="shared" si="77"/>
        <v>373.940301</v>
      </c>
      <c r="R323" s="263">
        <f t="shared" si="77"/>
        <v>0.089141</v>
      </c>
      <c r="S323" s="263">
        <f t="shared" si="77"/>
        <v>0</v>
      </c>
      <c r="T323" s="263">
        <f t="shared" si="77"/>
        <v>273.513645</v>
      </c>
      <c r="U323" s="264">
        <f t="shared" si="77"/>
        <v>100.337515</v>
      </c>
      <c r="V323" s="265">
        <f t="shared" si="77"/>
        <v>0</v>
      </c>
      <c r="W323" s="263">
        <f t="shared" si="77"/>
        <v>0</v>
      </c>
      <c r="X323" s="265">
        <f t="shared" si="77"/>
        <v>0</v>
      </c>
      <c r="Y323" s="264">
        <f t="shared" si="77"/>
        <v>0</v>
      </c>
      <c r="Z323" s="265">
        <f t="shared" si="77"/>
        <v>0</v>
      </c>
      <c r="AA323" s="263">
        <f t="shared" si="77"/>
        <v>0</v>
      </c>
      <c r="AB323" s="339">
        <v>139.813999</v>
      </c>
    </row>
    <row r="324" spans="1:28" ht="11.25" customHeight="1">
      <c r="A324" s="253" t="s">
        <v>455</v>
      </c>
      <c r="B324" s="769" t="s">
        <v>501</v>
      </c>
      <c r="C324" s="340">
        <v>1246.894487</v>
      </c>
      <c r="D324" s="341">
        <v>1240.225156</v>
      </c>
      <c r="E324" s="342">
        <v>0</v>
      </c>
      <c r="F324" s="342">
        <v>0</v>
      </c>
      <c r="G324" s="342">
        <v>342.749007</v>
      </c>
      <c r="H324" s="343">
        <v>897.476148</v>
      </c>
      <c r="I324" s="344">
        <v>1.998034</v>
      </c>
      <c r="J324" s="345">
        <v>1.998034</v>
      </c>
      <c r="K324" s="344">
        <v>8.991153</v>
      </c>
      <c r="L324" s="346">
        <v>8.991153</v>
      </c>
      <c r="M324" s="344">
        <v>7.84029</v>
      </c>
      <c r="N324" s="345">
        <v>0.004488</v>
      </c>
      <c r="O324" s="254"/>
      <c r="P324" s="340">
        <v>34.66436</v>
      </c>
      <c r="Q324" s="341">
        <v>34.643386</v>
      </c>
      <c r="R324" s="342">
        <v>0</v>
      </c>
      <c r="S324" s="342">
        <v>0</v>
      </c>
      <c r="T324" s="342">
        <v>28.636423</v>
      </c>
      <c r="U324" s="343">
        <v>6.006964</v>
      </c>
      <c r="V324" s="344">
        <v>0.031505</v>
      </c>
      <c r="W324" s="345">
        <v>4.998097</v>
      </c>
      <c r="X324" s="344">
        <v>0</v>
      </c>
      <c r="Y324" s="346">
        <v>0</v>
      </c>
      <c r="Z324" s="344">
        <v>1.259936</v>
      </c>
      <c r="AA324" s="345">
        <v>0.002659</v>
      </c>
      <c r="AB324" s="254"/>
    </row>
    <row r="325" spans="1:28" ht="11.25">
      <c r="A325" s="255" t="s">
        <v>457</v>
      </c>
      <c r="B325" s="770"/>
      <c r="C325" s="347">
        <v>101.838316</v>
      </c>
      <c r="D325" s="348">
        <v>101.17765899999999</v>
      </c>
      <c r="E325" s="349">
        <v>0.439522</v>
      </c>
      <c r="F325" s="349">
        <v>0</v>
      </c>
      <c r="G325" s="349">
        <v>91.9855</v>
      </c>
      <c r="H325" s="350">
        <v>7.54424</v>
      </c>
      <c r="I325" s="351">
        <v>0</v>
      </c>
      <c r="J325" s="352">
        <v>0</v>
      </c>
      <c r="K325" s="351">
        <v>0</v>
      </c>
      <c r="L325" s="353">
        <v>0</v>
      </c>
      <c r="M325" s="351">
        <v>0.686262</v>
      </c>
      <c r="N325" s="352">
        <v>0.000972</v>
      </c>
      <c r="O325" s="256"/>
      <c r="P325" s="347">
        <v>308.99607000000003</v>
      </c>
      <c r="Q325" s="348">
        <v>308.948897</v>
      </c>
      <c r="R325" s="349">
        <v>1.101872</v>
      </c>
      <c r="S325" s="349">
        <v>0</v>
      </c>
      <c r="T325" s="349">
        <v>291.680008</v>
      </c>
      <c r="U325" s="350">
        <v>16.167017</v>
      </c>
      <c r="V325" s="351">
        <v>0.018746</v>
      </c>
      <c r="W325" s="352">
        <v>5.997716</v>
      </c>
      <c r="X325" s="351">
        <v>0</v>
      </c>
      <c r="Y325" s="353">
        <v>0</v>
      </c>
      <c r="Z325" s="351">
        <v>0.023986</v>
      </c>
      <c r="AA325" s="352">
        <v>3.2E-05</v>
      </c>
      <c r="AB325" s="256"/>
    </row>
    <row r="326" spans="1:28" ht="11.25">
      <c r="A326" s="255" t="s">
        <v>458</v>
      </c>
      <c r="B326" s="770"/>
      <c r="C326" s="347">
        <v>419.869378</v>
      </c>
      <c r="D326" s="348">
        <v>418.472338</v>
      </c>
      <c r="E326" s="349">
        <v>2.472976</v>
      </c>
      <c r="F326" s="349">
        <v>0</v>
      </c>
      <c r="G326" s="349">
        <v>251.929969</v>
      </c>
      <c r="H326" s="350">
        <v>162.860996</v>
      </c>
      <c r="I326" s="351">
        <v>0</v>
      </c>
      <c r="J326" s="331">
        <v>0</v>
      </c>
      <c r="K326" s="351">
        <v>0</v>
      </c>
      <c r="L326" s="331">
        <v>0</v>
      </c>
      <c r="M326" s="351">
        <v>2.0895770000000002</v>
      </c>
      <c r="N326" s="352">
        <v>0.017398999999999998</v>
      </c>
      <c r="O326" s="257"/>
      <c r="P326" s="347">
        <v>710.959535</v>
      </c>
      <c r="Q326" s="348">
        <v>710.873099</v>
      </c>
      <c r="R326" s="349">
        <v>4.435629</v>
      </c>
      <c r="S326" s="349">
        <v>0</v>
      </c>
      <c r="T326" s="349">
        <v>207.558811</v>
      </c>
      <c r="U326" s="350">
        <v>498.87865899999997</v>
      </c>
      <c r="V326" s="351">
        <v>0</v>
      </c>
      <c r="W326" s="331">
        <v>0</v>
      </c>
      <c r="X326" s="351">
        <v>0</v>
      </c>
      <c r="Y326" s="331">
        <v>0</v>
      </c>
      <c r="Z326" s="351">
        <v>1.021324</v>
      </c>
      <c r="AA326" s="352">
        <v>0.019504</v>
      </c>
      <c r="AB326" s="257"/>
    </row>
    <row r="327" spans="1:28" ht="11.25">
      <c r="A327" s="255" t="s">
        <v>459</v>
      </c>
      <c r="B327" s="770"/>
      <c r="C327" s="347">
        <v>201.33768999999998</v>
      </c>
      <c r="D327" s="348">
        <v>201.226777</v>
      </c>
      <c r="E327" s="349">
        <v>0.279086</v>
      </c>
      <c r="F327" s="349">
        <v>0</v>
      </c>
      <c r="G327" s="349">
        <v>101.723266</v>
      </c>
      <c r="H327" s="350">
        <v>98.01602799999999</v>
      </c>
      <c r="I327" s="351">
        <v>0</v>
      </c>
      <c r="J327" s="352">
        <v>0</v>
      </c>
      <c r="K327" s="351">
        <v>0</v>
      </c>
      <c r="L327" s="353">
        <v>0</v>
      </c>
      <c r="M327" s="351">
        <v>0.110914</v>
      </c>
      <c r="N327" s="352">
        <v>0.000165</v>
      </c>
      <c r="O327" s="256"/>
      <c r="P327" s="347">
        <v>14.675381</v>
      </c>
      <c r="Q327" s="348">
        <v>14.570279</v>
      </c>
      <c r="R327" s="349">
        <v>0.330467</v>
      </c>
      <c r="S327" s="349">
        <v>0</v>
      </c>
      <c r="T327" s="349">
        <v>5.241463</v>
      </c>
      <c r="U327" s="350">
        <v>8.998349000000001</v>
      </c>
      <c r="V327" s="351">
        <v>0</v>
      </c>
      <c r="W327" s="352">
        <v>0</v>
      </c>
      <c r="X327" s="351">
        <v>0</v>
      </c>
      <c r="Y327" s="353">
        <v>0</v>
      </c>
      <c r="Z327" s="351">
        <v>0</v>
      </c>
      <c r="AA327" s="352">
        <v>0</v>
      </c>
      <c r="AB327" s="256"/>
    </row>
    <row r="328" spans="1:28" ht="11.25">
      <c r="A328" s="255" t="s">
        <v>460</v>
      </c>
      <c r="B328" s="770"/>
      <c r="C328" s="347">
        <v>482.969064</v>
      </c>
      <c r="D328" s="348">
        <v>482.305109</v>
      </c>
      <c r="E328" s="349">
        <v>0</v>
      </c>
      <c r="F328" s="349">
        <v>0</v>
      </c>
      <c r="G328" s="349">
        <v>100.098701</v>
      </c>
      <c r="H328" s="350">
        <v>379.874412</v>
      </c>
      <c r="I328" s="351">
        <v>0</v>
      </c>
      <c r="J328" s="352">
        <v>0</v>
      </c>
      <c r="K328" s="351">
        <v>0</v>
      </c>
      <c r="L328" s="353">
        <v>0</v>
      </c>
      <c r="M328" s="351">
        <v>0.473227</v>
      </c>
      <c r="N328" s="352">
        <v>0.000282</v>
      </c>
      <c r="O328" s="256"/>
      <c r="P328" s="347">
        <v>403.629459</v>
      </c>
      <c r="Q328" s="348">
        <v>402.80429799999996</v>
      </c>
      <c r="R328" s="349">
        <v>0.179762</v>
      </c>
      <c r="S328" s="349">
        <v>0</v>
      </c>
      <c r="T328" s="349">
        <v>216.711341</v>
      </c>
      <c r="U328" s="350">
        <v>185.913195</v>
      </c>
      <c r="V328" s="351">
        <v>0</v>
      </c>
      <c r="W328" s="352">
        <v>0</v>
      </c>
      <c r="X328" s="351">
        <v>0</v>
      </c>
      <c r="Y328" s="353">
        <v>0</v>
      </c>
      <c r="Z328" s="351">
        <v>0</v>
      </c>
      <c r="AA328" s="352">
        <v>0</v>
      </c>
      <c r="AB328" s="256"/>
    </row>
    <row r="329" spans="1:28" ht="11.25">
      <c r="A329" s="255" t="s">
        <v>461</v>
      </c>
      <c r="B329" s="770"/>
      <c r="C329" s="347">
        <v>226.891637</v>
      </c>
      <c r="D329" s="348">
        <v>226.28878899999998</v>
      </c>
      <c r="E329" s="349">
        <v>0</v>
      </c>
      <c r="F329" s="349">
        <v>0.929599</v>
      </c>
      <c r="G329" s="349">
        <v>57.877068</v>
      </c>
      <c r="H329" s="350">
        <v>167.482122</v>
      </c>
      <c r="I329" s="351">
        <v>0</v>
      </c>
      <c r="J329" s="352">
        <v>0</v>
      </c>
      <c r="K329" s="351">
        <v>0</v>
      </c>
      <c r="L329" s="353">
        <v>0</v>
      </c>
      <c r="M329" s="351">
        <v>76.797987</v>
      </c>
      <c r="N329" s="352">
        <v>0.029092</v>
      </c>
      <c r="O329" s="256"/>
      <c r="P329" s="347">
        <v>266.192656</v>
      </c>
      <c r="Q329" s="348">
        <v>264.590292</v>
      </c>
      <c r="R329" s="349">
        <v>0.024049</v>
      </c>
      <c r="S329" s="349">
        <v>1.077869</v>
      </c>
      <c r="T329" s="349">
        <v>59.405583</v>
      </c>
      <c r="U329" s="350">
        <v>204.08279100000001</v>
      </c>
      <c r="V329" s="351">
        <v>0</v>
      </c>
      <c r="W329" s="352">
        <v>0</v>
      </c>
      <c r="X329" s="351">
        <v>0</v>
      </c>
      <c r="Y329" s="353">
        <v>0</v>
      </c>
      <c r="Z329" s="351">
        <v>0</v>
      </c>
      <c r="AA329" s="352">
        <v>0</v>
      </c>
      <c r="AB329" s="256"/>
    </row>
    <row r="330" spans="1:28" ht="11.25">
      <c r="A330" s="258" t="s">
        <v>462</v>
      </c>
      <c r="B330" s="770"/>
      <c r="C330" s="354">
        <v>0.076002</v>
      </c>
      <c r="D330" s="355">
        <v>0.076002</v>
      </c>
      <c r="E330" s="356">
        <v>0.076002</v>
      </c>
      <c r="F330" s="356">
        <v>0</v>
      </c>
      <c r="G330" s="356">
        <v>0</v>
      </c>
      <c r="H330" s="357">
        <v>0</v>
      </c>
      <c r="I330" s="358">
        <v>0</v>
      </c>
      <c r="J330" s="359">
        <v>0</v>
      </c>
      <c r="K330" s="358">
        <v>0</v>
      </c>
      <c r="L330" s="360">
        <v>0</v>
      </c>
      <c r="M330" s="358">
        <v>0</v>
      </c>
      <c r="N330" s="359">
        <v>0</v>
      </c>
      <c r="O330" s="259"/>
      <c r="P330" s="354">
        <v>15.138803</v>
      </c>
      <c r="Q330" s="355">
        <v>15.118151</v>
      </c>
      <c r="R330" s="356">
        <v>0.078221</v>
      </c>
      <c r="S330" s="356">
        <v>0</v>
      </c>
      <c r="T330" s="356">
        <v>15.03993</v>
      </c>
      <c r="U330" s="357">
        <v>0</v>
      </c>
      <c r="V330" s="358">
        <v>0</v>
      </c>
      <c r="W330" s="359">
        <v>0</v>
      </c>
      <c r="X330" s="358">
        <v>0</v>
      </c>
      <c r="Y330" s="360">
        <v>0</v>
      </c>
      <c r="Z330" s="358">
        <v>0</v>
      </c>
      <c r="AA330" s="359">
        <v>0</v>
      </c>
      <c r="AB330" s="259"/>
    </row>
    <row r="331" spans="1:28" ht="12" thickBot="1">
      <c r="A331" s="260" t="s">
        <v>278</v>
      </c>
      <c r="B331" s="771"/>
      <c r="C331" s="261">
        <f aca="true" t="shared" si="78" ref="C331:N331">+C324+C325+C326+C327+C328+C329+C330</f>
        <v>2679.8765740000003</v>
      </c>
      <c r="D331" s="262">
        <f>+D324+D325+D326+D327+D328+D329+D330</f>
        <v>2669.77183</v>
      </c>
      <c r="E331" s="263">
        <f>+E324+E325+E326+E327+E328+E329+E330</f>
        <v>3.267586</v>
      </c>
      <c r="F331" s="263">
        <f>+F324+F325+F326+F327+F328+F329+F330</f>
        <v>0.929599</v>
      </c>
      <c r="G331" s="263">
        <f>+G324+G325+G326+G327+G328+G329+G330</f>
        <v>946.363511</v>
      </c>
      <c r="H331" s="264">
        <f>+H324+H325+H326+H327+H328+H329+H330</f>
        <v>1713.2539459999998</v>
      </c>
      <c r="I331" s="265">
        <f t="shared" si="78"/>
        <v>1.998034</v>
      </c>
      <c r="J331" s="263">
        <f t="shared" si="78"/>
        <v>1.998034</v>
      </c>
      <c r="K331" s="265">
        <f t="shared" si="78"/>
        <v>8.991153</v>
      </c>
      <c r="L331" s="264">
        <f t="shared" si="78"/>
        <v>8.991153</v>
      </c>
      <c r="M331" s="265">
        <f t="shared" si="78"/>
        <v>87.99825700000001</v>
      </c>
      <c r="N331" s="263">
        <f t="shared" si="78"/>
        <v>0.052398</v>
      </c>
      <c r="O331" s="339">
        <v>1979.601756</v>
      </c>
      <c r="P331" s="261">
        <f aca="true" t="shared" si="79" ref="P331:AA331">+P324+P325+P326+P327+P328+P329+P330</f>
        <v>1754.2562639999999</v>
      </c>
      <c r="Q331" s="262">
        <f t="shared" si="79"/>
        <v>1751.5484020000001</v>
      </c>
      <c r="R331" s="263">
        <f t="shared" si="79"/>
        <v>6.1499999999999995</v>
      </c>
      <c r="S331" s="263">
        <f t="shared" si="79"/>
        <v>1.077869</v>
      </c>
      <c r="T331" s="263">
        <f t="shared" si="79"/>
        <v>824.2735589999999</v>
      </c>
      <c r="U331" s="264">
        <f t="shared" si="79"/>
        <v>920.046975</v>
      </c>
      <c r="V331" s="265">
        <f t="shared" si="79"/>
        <v>0.050251</v>
      </c>
      <c r="W331" s="263">
        <f t="shared" si="79"/>
        <v>10.995812999999998</v>
      </c>
      <c r="X331" s="265">
        <f t="shared" si="79"/>
        <v>0</v>
      </c>
      <c r="Y331" s="264">
        <f t="shared" si="79"/>
        <v>0</v>
      </c>
      <c r="Z331" s="265">
        <f t="shared" si="79"/>
        <v>2.305246</v>
      </c>
      <c r="AA331" s="263">
        <f t="shared" si="79"/>
        <v>0.022195</v>
      </c>
      <c r="AB331" s="339">
        <v>1692.8548260000002</v>
      </c>
    </row>
    <row r="332" spans="1:28" ht="11.25">
      <c r="A332" s="253" t="s">
        <v>455</v>
      </c>
      <c r="B332" s="769" t="s">
        <v>502</v>
      </c>
      <c r="C332" s="340">
        <v>0.0008169999999999999</v>
      </c>
      <c r="D332" s="341">
        <v>0.0007269999999999999</v>
      </c>
      <c r="E332" s="342">
        <v>0</v>
      </c>
      <c r="F332" s="342">
        <v>0</v>
      </c>
      <c r="G332" s="342">
        <v>0</v>
      </c>
      <c r="H332" s="343">
        <v>0.0007269999999999999</v>
      </c>
      <c r="I332" s="344">
        <v>0</v>
      </c>
      <c r="J332" s="345">
        <v>0</v>
      </c>
      <c r="K332" s="344">
        <v>0</v>
      </c>
      <c r="L332" s="346">
        <v>0</v>
      </c>
      <c r="M332" s="344">
        <v>0</v>
      </c>
      <c r="N332" s="345">
        <v>0</v>
      </c>
      <c r="O332" s="254"/>
      <c r="P332" s="340">
        <v>0.001551</v>
      </c>
      <c r="Q332" s="341">
        <v>0.001548</v>
      </c>
      <c r="R332" s="342">
        <v>0</v>
      </c>
      <c r="S332" s="342">
        <v>0</v>
      </c>
      <c r="T332" s="342">
        <v>0</v>
      </c>
      <c r="U332" s="343">
        <v>0.001548</v>
      </c>
      <c r="V332" s="344">
        <v>0</v>
      </c>
      <c r="W332" s="345">
        <v>0</v>
      </c>
      <c r="X332" s="344">
        <v>0</v>
      </c>
      <c r="Y332" s="346">
        <v>0</v>
      </c>
      <c r="Z332" s="344">
        <v>0</v>
      </c>
      <c r="AA332" s="345">
        <v>0</v>
      </c>
      <c r="AB332" s="254"/>
    </row>
    <row r="333" spans="1:28" ht="11.25">
      <c r="A333" s="255" t="s">
        <v>457</v>
      </c>
      <c r="B333" s="770"/>
      <c r="C333" s="347">
        <v>0</v>
      </c>
      <c r="D333" s="348">
        <v>0</v>
      </c>
      <c r="E333" s="349">
        <v>0</v>
      </c>
      <c r="F333" s="349">
        <v>0</v>
      </c>
      <c r="G333" s="349">
        <v>0</v>
      </c>
      <c r="H333" s="350">
        <v>0</v>
      </c>
      <c r="I333" s="351">
        <v>0</v>
      </c>
      <c r="J333" s="352">
        <v>0</v>
      </c>
      <c r="K333" s="351">
        <v>0</v>
      </c>
      <c r="L333" s="353">
        <v>0</v>
      </c>
      <c r="M333" s="351">
        <v>0</v>
      </c>
      <c r="N333" s="352">
        <v>0</v>
      </c>
      <c r="O333" s="256"/>
      <c r="P333" s="347">
        <v>0</v>
      </c>
      <c r="Q333" s="348">
        <v>0</v>
      </c>
      <c r="R333" s="349">
        <v>0</v>
      </c>
      <c r="S333" s="349">
        <v>0</v>
      </c>
      <c r="T333" s="349">
        <v>0</v>
      </c>
      <c r="U333" s="350">
        <v>0</v>
      </c>
      <c r="V333" s="351">
        <v>0</v>
      </c>
      <c r="W333" s="352">
        <v>0</v>
      </c>
      <c r="X333" s="351">
        <v>0</v>
      </c>
      <c r="Y333" s="353">
        <v>0</v>
      </c>
      <c r="Z333" s="351">
        <v>0</v>
      </c>
      <c r="AA333" s="352">
        <v>0</v>
      </c>
      <c r="AB333" s="256"/>
    </row>
    <row r="334" spans="1:28" ht="11.25">
      <c r="A334" s="255" t="s">
        <v>458</v>
      </c>
      <c r="B334" s="770"/>
      <c r="C334" s="347">
        <v>0</v>
      </c>
      <c r="D334" s="348">
        <v>0</v>
      </c>
      <c r="E334" s="349">
        <v>0</v>
      </c>
      <c r="F334" s="349">
        <v>0</v>
      </c>
      <c r="G334" s="349">
        <v>0</v>
      </c>
      <c r="H334" s="350">
        <v>0</v>
      </c>
      <c r="I334" s="351">
        <v>0</v>
      </c>
      <c r="J334" s="331">
        <v>0</v>
      </c>
      <c r="K334" s="351">
        <v>0</v>
      </c>
      <c r="L334" s="331">
        <v>0</v>
      </c>
      <c r="M334" s="351">
        <v>0.000516</v>
      </c>
      <c r="N334" s="352">
        <v>1E-06</v>
      </c>
      <c r="O334" s="257"/>
      <c r="P334" s="347">
        <v>0</v>
      </c>
      <c r="Q334" s="348">
        <v>0</v>
      </c>
      <c r="R334" s="349">
        <v>0</v>
      </c>
      <c r="S334" s="349">
        <v>0</v>
      </c>
      <c r="T334" s="349">
        <v>0</v>
      </c>
      <c r="U334" s="350">
        <v>0</v>
      </c>
      <c r="V334" s="351">
        <v>0</v>
      </c>
      <c r="W334" s="331">
        <v>0</v>
      </c>
      <c r="X334" s="351">
        <v>0</v>
      </c>
      <c r="Y334" s="331">
        <v>0</v>
      </c>
      <c r="Z334" s="351">
        <v>0.000516</v>
      </c>
      <c r="AA334" s="352">
        <v>0</v>
      </c>
      <c r="AB334" s="257"/>
    </row>
    <row r="335" spans="1:28" ht="11.25">
      <c r="A335" s="255" t="s">
        <v>459</v>
      </c>
      <c r="B335" s="770"/>
      <c r="C335" s="347">
        <v>0</v>
      </c>
      <c r="D335" s="348">
        <v>0</v>
      </c>
      <c r="E335" s="349">
        <v>0</v>
      </c>
      <c r="F335" s="349">
        <v>0</v>
      </c>
      <c r="G335" s="349">
        <v>0</v>
      </c>
      <c r="H335" s="350">
        <v>0</v>
      </c>
      <c r="I335" s="351">
        <v>0</v>
      </c>
      <c r="J335" s="352">
        <v>0</v>
      </c>
      <c r="K335" s="351">
        <v>0</v>
      </c>
      <c r="L335" s="353">
        <v>0</v>
      </c>
      <c r="M335" s="351">
        <v>0</v>
      </c>
      <c r="N335" s="352">
        <v>0</v>
      </c>
      <c r="O335" s="256"/>
      <c r="P335" s="347">
        <v>12.414013</v>
      </c>
      <c r="Q335" s="348">
        <v>12.413713000000001</v>
      </c>
      <c r="R335" s="349">
        <v>8.009428</v>
      </c>
      <c r="S335" s="349">
        <v>0</v>
      </c>
      <c r="T335" s="349">
        <v>4.404285</v>
      </c>
      <c r="U335" s="350">
        <v>0</v>
      </c>
      <c r="V335" s="351">
        <v>0</v>
      </c>
      <c r="W335" s="352">
        <v>0</v>
      </c>
      <c r="X335" s="351">
        <v>0</v>
      </c>
      <c r="Y335" s="353">
        <v>0</v>
      </c>
      <c r="Z335" s="351">
        <v>0</v>
      </c>
      <c r="AA335" s="352">
        <v>0</v>
      </c>
      <c r="AB335" s="256"/>
    </row>
    <row r="336" spans="1:28" ht="11.25">
      <c r="A336" s="255" t="s">
        <v>460</v>
      </c>
      <c r="B336" s="770"/>
      <c r="C336" s="347">
        <v>193.01951</v>
      </c>
      <c r="D336" s="348">
        <v>193.012786</v>
      </c>
      <c r="E336" s="349">
        <v>0</v>
      </c>
      <c r="F336" s="349">
        <v>0</v>
      </c>
      <c r="G336" s="349">
        <v>0</v>
      </c>
      <c r="H336" s="350">
        <v>193.012786</v>
      </c>
      <c r="I336" s="351">
        <v>0</v>
      </c>
      <c r="J336" s="352">
        <v>0</v>
      </c>
      <c r="K336" s="351">
        <v>0</v>
      </c>
      <c r="L336" s="353">
        <v>0</v>
      </c>
      <c r="M336" s="351">
        <v>1E-06</v>
      </c>
      <c r="N336" s="352">
        <v>0</v>
      </c>
      <c r="O336" s="256"/>
      <c r="P336" s="347">
        <v>766.136129</v>
      </c>
      <c r="Q336" s="348">
        <v>766.084784</v>
      </c>
      <c r="R336" s="349">
        <v>0</v>
      </c>
      <c r="S336" s="349">
        <v>0</v>
      </c>
      <c r="T336" s="349">
        <v>4.485818</v>
      </c>
      <c r="U336" s="350">
        <v>761.598966</v>
      </c>
      <c r="V336" s="351">
        <v>0</v>
      </c>
      <c r="W336" s="352">
        <v>0</v>
      </c>
      <c r="X336" s="351">
        <v>0</v>
      </c>
      <c r="Y336" s="353">
        <v>0</v>
      </c>
      <c r="Z336" s="351">
        <v>6E-06</v>
      </c>
      <c r="AA336" s="352">
        <v>0</v>
      </c>
      <c r="AB336" s="256"/>
    </row>
    <row r="337" spans="1:28" ht="11.25">
      <c r="A337" s="255" t="s">
        <v>461</v>
      </c>
      <c r="B337" s="770"/>
      <c r="C337" s="347">
        <v>772.736639</v>
      </c>
      <c r="D337" s="348">
        <v>772.704928</v>
      </c>
      <c r="E337" s="349">
        <v>0</v>
      </c>
      <c r="F337" s="349">
        <v>0</v>
      </c>
      <c r="G337" s="349">
        <v>15.928466</v>
      </c>
      <c r="H337" s="350">
        <v>756.776462</v>
      </c>
      <c r="I337" s="351">
        <v>0</v>
      </c>
      <c r="J337" s="352">
        <v>0</v>
      </c>
      <c r="K337" s="351">
        <v>0</v>
      </c>
      <c r="L337" s="353">
        <v>0</v>
      </c>
      <c r="M337" s="351">
        <v>170.121873</v>
      </c>
      <c r="N337" s="352">
        <v>0.006056</v>
      </c>
      <c r="O337" s="256"/>
      <c r="P337" s="347">
        <v>389.909361</v>
      </c>
      <c r="Q337" s="348">
        <v>389.8771</v>
      </c>
      <c r="R337" s="349">
        <v>0</v>
      </c>
      <c r="S337" s="349">
        <v>0</v>
      </c>
      <c r="T337" s="349">
        <v>68.636966</v>
      </c>
      <c r="U337" s="350">
        <v>321.240134</v>
      </c>
      <c r="V337" s="351">
        <v>0</v>
      </c>
      <c r="W337" s="352">
        <v>0</v>
      </c>
      <c r="X337" s="351">
        <v>0</v>
      </c>
      <c r="Y337" s="353">
        <v>0</v>
      </c>
      <c r="Z337" s="351">
        <v>143.726332</v>
      </c>
      <c r="AA337" s="352">
        <v>0.004977</v>
      </c>
      <c r="AB337" s="256"/>
    </row>
    <row r="338" spans="1:28" ht="11.25">
      <c r="A338" s="258" t="s">
        <v>462</v>
      </c>
      <c r="B338" s="770"/>
      <c r="C338" s="354">
        <v>142.731188</v>
      </c>
      <c r="D338" s="355">
        <v>142.730184</v>
      </c>
      <c r="E338" s="356">
        <v>4.394104</v>
      </c>
      <c r="F338" s="356">
        <v>0</v>
      </c>
      <c r="G338" s="356">
        <v>8.343774</v>
      </c>
      <c r="H338" s="357">
        <v>129.992306</v>
      </c>
      <c r="I338" s="358">
        <v>0</v>
      </c>
      <c r="J338" s="359">
        <v>0</v>
      </c>
      <c r="K338" s="358">
        <v>0</v>
      </c>
      <c r="L338" s="360">
        <v>0</v>
      </c>
      <c r="M338" s="358">
        <v>732.790897</v>
      </c>
      <c r="N338" s="359">
        <v>0.001259</v>
      </c>
      <c r="O338" s="259"/>
      <c r="P338" s="354">
        <v>197.26399600000002</v>
      </c>
      <c r="Q338" s="355">
        <v>194.09586</v>
      </c>
      <c r="R338" s="356">
        <v>3.166184</v>
      </c>
      <c r="S338" s="356">
        <v>0</v>
      </c>
      <c r="T338" s="356">
        <v>48.548542</v>
      </c>
      <c r="U338" s="357">
        <v>145.547318</v>
      </c>
      <c r="V338" s="358">
        <v>0</v>
      </c>
      <c r="W338" s="359">
        <v>0</v>
      </c>
      <c r="X338" s="358">
        <v>0</v>
      </c>
      <c r="Y338" s="360">
        <v>0</v>
      </c>
      <c r="Z338" s="358">
        <v>717.344655</v>
      </c>
      <c r="AA338" s="359">
        <v>0.003016</v>
      </c>
      <c r="AB338" s="259"/>
    </row>
    <row r="339" spans="1:28" ht="12" thickBot="1">
      <c r="A339" s="260" t="s">
        <v>278</v>
      </c>
      <c r="B339" s="771"/>
      <c r="C339" s="261">
        <f aca="true" t="shared" si="80" ref="C339:N339">+C332+C333+C334+C335+C336+C337+C338</f>
        <v>1108.488154</v>
      </c>
      <c r="D339" s="262">
        <f>+D332+D333+D334+D335+D336+D337+D338</f>
        <v>1108.448625</v>
      </c>
      <c r="E339" s="263">
        <f>+E332+E333+E334+E335+E336+E337+E338</f>
        <v>4.394104</v>
      </c>
      <c r="F339" s="263">
        <f>+F332+F333+F334+F335+F336+F337+F338</f>
        <v>0</v>
      </c>
      <c r="G339" s="263">
        <f>+G332+G333+G334+G335+G336+G337+G338</f>
        <v>24.27224</v>
      </c>
      <c r="H339" s="264">
        <f>+H332+H333+H334+H335+H336+H337+H338</f>
        <v>1079.782281</v>
      </c>
      <c r="I339" s="265">
        <f t="shared" si="80"/>
        <v>0</v>
      </c>
      <c r="J339" s="263">
        <f t="shared" si="80"/>
        <v>0</v>
      </c>
      <c r="K339" s="265">
        <f t="shared" si="80"/>
        <v>0</v>
      </c>
      <c r="L339" s="264">
        <f t="shared" si="80"/>
        <v>0</v>
      </c>
      <c r="M339" s="265">
        <f t="shared" si="80"/>
        <v>902.913287</v>
      </c>
      <c r="N339" s="263">
        <f t="shared" si="80"/>
        <v>0.007316</v>
      </c>
      <c r="O339" s="339">
        <v>186.56453199999999</v>
      </c>
      <c r="P339" s="261">
        <f aca="true" t="shared" si="81" ref="P339:AA339">+P332+P333+P334+P335+P336+P337+P338</f>
        <v>1365.72505</v>
      </c>
      <c r="Q339" s="262">
        <f t="shared" si="81"/>
        <v>1362.4730049999998</v>
      </c>
      <c r="R339" s="263">
        <f t="shared" si="81"/>
        <v>11.175612</v>
      </c>
      <c r="S339" s="263">
        <f t="shared" si="81"/>
        <v>0</v>
      </c>
      <c r="T339" s="263">
        <f t="shared" si="81"/>
        <v>126.075611</v>
      </c>
      <c r="U339" s="264">
        <f t="shared" si="81"/>
        <v>1228.3879659999998</v>
      </c>
      <c r="V339" s="265">
        <f t="shared" si="81"/>
        <v>0</v>
      </c>
      <c r="W339" s="263">
        <f t="shared" si="81"/>
        <v>0</v>
      </c>
      <c r="X339" s="265">
        <f t="shared" si="81"/>
        <v>0</v>
      </c>
      <c r="Y339" s="264">
        <f t="shared" si="81"/>
        <v>0</v>
      </c>
      <c r="Z339" s="265">
        <f t="shared" si="81"/>
        <v>861.071509</v>
      </c>
      <c r="AA339" s="263">
        <f t="shared" si="81"/>
        <v>0.007993</v>
      </c>
      <c r="AB339" s="339">
        <v>232.97576600000002</v>
      </c>
    </row>
    <row r="340" spans="1:28" ht="11.25" customHeight="1">
      <c r="A340" s="253" t="s">
        <v>455</v>
      </c>
      <c r="B340" s="769" t="s">
        <v>503</v>
      </c>
      <c r="C340" s="340">
        <v>14.987008000000001</v>
      </c>
      <c r="D340" s="341">
        <v>14.839441</v>
      </c>
      <c r="E340" s="342">
        <v>0.526872</v>
      </c>
      <c r="F340" s="342">
        <v>0</v>
      </c>
      <c r="G340" s="342">
        <v>14.457778000000001</v>
      </c>
      <c r="H340" s="343">
        <v>0.001239</v>
      </c>
      <c r="I340" s="344">
        <v>0</v>
      </c>
      <c r="J340" s="345">
        <v>0</v>
      </c>
      <c r="K340" s="344">
        <v>0</v>
      </c>
      <c r="L340" s="346">
        <v>0</v>
      </c>
      <c r="M340" s="344">
        <v>0</v>
      </c>
      <c r="N340" s="345">
        <v>0</v>
      </c>
      <c r="O340" s="254"/>
      <c r="P340" s="340">
        <v>15.068984</v>
      </c>
      <c r="Q340" s="341">
        <v>15.064186</v>
      </c>
      <c r="R340" s="342">
        <v>0</v>
      </c>
      <c r="S340" s="342">
        <v>0</v>
      </c>
      <c r="T340" s="342">
        <v>15.061762</v>
      </c>
      <c r="U340" s="343">
        <v>0.000766</v>
      </c>
      <c r="V340" s="344">
        <v>0</v>
      </c>
      <c r="W340" s="345">
        <v>0</v>
      </c>
      <c r="X340" s="344">
        <v>0</v>
      </c>
      <c r="Y340" s="346">
        <v>0</v>
      </c>
      <c r="Z340" s="344">
        <v>0</v>
      </c>
      <c r="AA340" s="345">
        <v>0</v>
      </c>
      <c r="AB340" s="254"/>
    </row>
    <row r="341" spans="1:28" ht="11.25">
      <c r="A341" s="255" t="s">
        <v>457</v>
      </c>
      <c r="B341" s="770"/>
      <c r="C341" s="347">
        <v>4.958104</v>
      </c>
      <c r="D341" s="348">
        <v>4.957125</v>
      </c>
      <c r="E341" s="349">
        <v>0.451445</v>
      </c>
      <c r="F341" s="349">
        <v>0</v>
      </c>
      <c r="G341" s="349">
        <v>4.50568</v>
      </c>
      <c r="H341" s="350">
        <v>0</v>
      </c>
      <c r="I341" s="351">
        <v>0</v>
      </c>
      <c r="J341" s="352">
        <v>0</v>
      </c>
      <c r="K341" s="351">
        <v>0</v>
      </c>
      <c r="L341" s="353">
        <v>0</v>
      </c>
      <c r="M341" s="351">
        <v>62.244582</v>
      </c>
      <c r="N341" s="352">
        <v>0.143361</v>
      </c>
      <c r="O341" s="256"/>
      <c r="P341" s="347">
        <v>83.27390199999999</v>
      </c>
      <c r="Q341" s="348">
        <v>83.01947799999999</v>
      </c>
      <c r="R341" s="349">
        <v>0.542009</v>
      </c>
      <c r="S341" s="349">
        <v>0</v>
      </c>
      <c r="T341" s="349">
        <v>0</v>
      </c>
      <c r="U341" s="350">
        <v>82.477469</v>
      </c>
      <c r="V341" s="351">
        <v>0</v>
      </c>
      <c r="W341" s="352">
        <v>0</v>
      </c>
      <c r="X341" s="351">
        <v>0</v>
      </c>
      <c r="Y341" s="353">
        <v>0</v>
      </c>
      <c r="Z341" s="351">
        <v>52.388548</v>
      </c>
      <c r="AA341" s="352">
        <v>0.069908</v>
      </c>
      <c r="AB341" s="256"/>
    </row>
    <row r="342" spans="1:28" ht="11.25">
      <c r="A342" s="255" t="s">
        <v>458</v>
      </c>
      <c r="B342" s="770"/>
      <c r="C342" s="347">
        <v>0.480149</v>
      </c>
      <c r="D342" s="348">
        <v>0.480149</v>
      </c>
      <c r="E342" s="349">
        <v>0.480149</v>
      </c>
      <c r="F342" s="349">
        <v>0</v>
      </c>
      <c r="G342" s="349">
        <v>0</v>
      </c>
      <c r="H342" s="350">
        <v>0</v>
      </c>
      <c r="I342" s="351">
        <v>0</v>
      </c>
      <c r="J342" s="331">
        <v>0</v>
      </c>
      <c r="K342" s="351">
        <v>0</v>
      </c>
      <c r="L342" s="331">
        <v>0</v>
      </c>
      <c r="M342" s="351">
        <v>0</v>
      </c>
      <c r="N342" s="352">
        <v>0</v>
      </c>
      <c r="O342" s="257"/>
      <c r="P342" s="347">
        <v>6.90022</v>
      </c>
      <c r="Q342" s="348">
        <v>6.8700339999999995</v>
      </c>
      <c r="R342" s="349">
        <v>0.573441</v>
      </c>
      <c r="S342" s="349">
        <v>0</v>
      </c>
      <c r="T342" s="349">
        <v>6.296593</v>
      </c>
      <c r="U342" s="350">
        <v>0</v>
      </c>
      <c r="V342" s="351">
        <v>0</v>
      </c>
      <c r="W342" s="331">
        <v>0</v>
      </c>
      <c r="X342" s="351">
        <v>0</v>
      </c>
      <c r="Y342" s="331">
        <v>0</v>
      </c>
      <c r="Z342" s="351">
        <v>0</v>
      </c>
      <c r="AA342" s="352">
        <v>0</v>
      </c>
      <c r="AB342" s="257"/>
    </row>
    <row r="343" spans="1:28" ht="11.25">
      <c r="A343" s="255" t="s">
        <v>459</v>
      </c>
      <c r="B343" s="770"/>
      <c r="C343" s="347">
        <v>42.969521</v>
      </c>
      <c r="D343" s="348">
        <v>42.816183</v>
      </c>
      <c r="E343" s="349">
        <v>0.040695</v>
      </c>
      <c r="F343" s="349">
        <v>0</v>
      </c>
      <c r="G343" s="349">
        <v>42.775488</v>
      </c>
      <c r="H343" s="350">
        <v>0</v>
      </c>
      <c r="I343" s="351">
        <v>0</v>
      </c>
      <c r="J343" s="352">
        <v>0</v>
      </c>
      <c r="K343" s="351">
        <v>0</v>
      </c>
      <c r="L343" s="353">
        <v>0</v>
      </c>
      <c r="M343" s="351">
        <v>0</v>
      </c>
      <c r="N343" s="352">
        <v>0</v>
      </c>
      <c r="O343" s="256"/>
      <c r="P343" s="347">
        <v>35.593723</v>
      </c>
      <c r="Q343" s="348">
        <v>35.585566</v>
      </c>
      <c r="R343" s="349">
        <v>0.500251</v>
      </c>
      <c r="S343" s="349">
        <v>0</v>
      </c>
      <c r="T343" s="349">
        <v>35.085315</v>
      </c>
      <c r="U343" s="350">
        <v>0</v>
      </c>
      <c r="V343" s="351">
        <v>0</v>
      </c>
      <c r="W343" s="352">
        <v>0</v>
      </c>
      <c r="X343" s="351">
        <v>0</v>
      </c>
      <c r="Y343" s="353">
        <v>0</v>
      </c>
      <c r="Z343" s="351">
        <v>0</v>
      </c>
      <c r="AA343" s="352">
        <v>0</v>
      </c>
      <c r="AB343" s="256"/>
    </row>
    <row r="344" spans="1:28" ht="11.25">
      <c r="A344" s="255" t="s">
        <v>460</v>
      </c>
      <c r="B344" s="770"/>
      <c r="C344" s="347">
        <v>1.4445929999999998</v>
      </c>
      <c r="D344" s="348">
        <v>1.2857249999999998</v>
      </c>
      <c r="E344" s="349">
        <v>1.4445929999999998</v>
      </c>
      <c r="F344" s="349">
        <v>0</v>
      </c>
      <c r="G344" s="349">
        <v>0</v>
      </c>
      <c r="H344" s="350">
        <v>0</v>
      </c>
      <c r="I344" s="351">
        <v>0</v>
      </c>
      <c r="J344" s="352">
        <v>0</v>
      </c>
      <c r="K344" s="351">
        <v>0</v>
      </c>
      <c r="L344" s="353">
        <v>0</v>
      </c>
      <c r="M344" s="351">
        <v>0</v>
      </c>
      <c r="N344" s="352">
        <v>0</v>
      </c>
      <c r="O344" s="256"/>
      <c r="P344" s="347">
        <v>5.482156000000001</v>
      </c>
      <c r="Q344" s="348">
        <v>5.4808460000000006</v>
      </c>
      <c r="R344" s="349">
        <v>0.8194100000000001</v>
      </c>
      <c r="S344" s="349">
        <v>0</v>
      </c>
      <c r="T344" s="349">
        <v>4.661436</v>
      </c>
      <c r="U344" s="350">
        <v>0</v>
      </c>
      <c r="V344" s="351">
        <v>0</v>
      </c>
      <c r="W344" s="352">
        <v>0</v>
      </c>
      <c r="X344" s="351">
        <v>0</v>
      </c>
      <c r="Y344" s="353">
        <v>0</v>
      </c>
      <c r="Z344" s="351">
        <v>0</v>
      </c>
      <c r="AA344" s="352">
        <v>0</v>
      </c>
      <c r="AB344" s="256"/>
    </row>
    <row r="345" spans="1:28" ht="11.25">
      <c r="A345" s="255" t="s">
        <v>461</v>
      </c>
      <c r="B345" s="770"/>
      <c r="C345" s="347">
        <v>112.876921</v>
      </c>
      <c r="D345" s="348">
        <v>112.46499100000001</v>
      </c>
      <c r="E345" s="349">
        <v>1.000759</v>
      </c>
      <c r="F345" s="349">
        <v>0</v>
      </c>
      <c r="G345" s="349">
        <v>111.737517</v>
      </c>
      <c r="H345" s="350">
        <v>0</v>
      </c>
      <c r="I345" s="351">
        <v>0</v>
      </c>
      <c r="J345" s="352">
        <v>0</v>
      </c>
      <c r="K345" s="351">
        <v>0</v>
      </c>
      <c r="L345" s="353">
        <v>0</v>
      </c>
      <c r="M345" s="351">
        <v>0</v>
      </c>
      <c r="N345" s="352">
        <v>0</v>
      </c>
      <c r="O345" s="256"/>
      <c r="P345" s="347">
        <v>670.977045</v>
      </c>
      <c r="Q345" s="348">
        <v>670.7072450000001</v>
      </c>
      <c r="R345" s="349">
        <v>1.834857</v>
      </c>
      <c r="S345" s="349">
        <v>0</v>
      </c>
      <c r="T345" s="349">
        <v>283.766644</v>
      </c>
      <c r="U345" s="350">
        <v>385.241468</v>
      </c>
      <c r="V345" s="351">
        <v>0</v>
      </c>
      <c r="W345" s="352">
        <v>0</v>
      </c>
      <c r="X345" s="351">
        <v>0</v>
      </c>
      <c r="Y345" s="353">
        <v>0</v>
      </c>
      <c r="Z345" s="351">
        <v>0</v>
      </c>
      <c r="AA345" s="352">
        <v>0</v>
      </c>
      <c r="AB345" s="256"/>
    </row>
    <row r="346" spans="1:28" ht="11.25">
      <c r="A346" s="258" t="s">
        <v>462</v>
      </c>
      <c r="B346" s="770"/>
      <c r="C346" s="354">
        <v>157.031703</v>
      </c>
      <c r="D346" s="355">
        <v>156.127013</v>
      </c>
      <c r="E346" s="356">
        <v>1.834601</v>
      </c>
      <c r="F346" s="356">
        <v>0</v>
      </c>
      <c r="G346" s="356">
        <v>154.494103</v>
      </c>
      <c r="H346" s="357">
        <v>0</v>
      </c>
      <c r="I346" s="358">
        <v>0.065725</v>
      </c>
      <c r="J346" s="359">
        <v>1.634959</v>
      </c>
      <c r="K346" s="358">
        <v>0</v>
      </c>
      <c r="L346" s="360">
        <v>0</v>
      </c>
      <c r="M346" s="358">
        <v>0</v>
      </c>
      <c r="N346" s="359">
        <v>0</v>
      </c>
      <c r="O346" s="259"/>
      <c r="P346" s="354">
        <v>281.84753500000005</v>
      </c>
      <c r="Q346" s="355">
        <v>273.73249200000004</v>
      </c>
      <c r="R346" s="356">
        <v>9.233386</v>
      </c>
      <c r="S346" s="356">
        <v>0</v>
      </c>
      <c r="T346" s="356">
        <v>272.246725</v>
      </c>
      <c r="U346" s="357">
        <v>7E-06</v>
      </c>
      <c r="V346" s="358">
        <v>0.046065</v>
      </c>
      <c r="W346" s="359">
        <v>1.258616</v>
      </c>
      <c r="X346" s="358">
        <v>0</v>
      </c>
      <c r="Y346" s="360">
        <v>0</v>
      </c>
      <c r="Z346" s="358">
        <v>0</v>
      </c>
      <c r="AA346" s="359">
        <v>0</v>
      </c>
      <c r="AB346" s="259"/>
    </row>
    <row r="347" spans="1:28" ht="12" thickBot="1">
      <c r="A347" s="260" t="s">
        <v>278</v>
      </c>
      <c r="B347" s="771"/>
      <c r="C347" s="261">
        <f aca="true" t="shared" si="82" ref="C347:N347">+C340+C341+C342+C343+C344+C345+C346</f>
        <v>334.747999</v>
      </c>
      <c r="D347" s="262">
        <f>+D340+D341+D342+D343+D344+D345+D346</f>
        <v>332.97062700000004</v>
      </c>
      <c r="E347" s="263">
        <f>+E340+E341+E342+E343+E344+E345+E346</f>
        <v>5.779114</v>
      </c>
      <c r="F347" s="263">
        <f>+F340+F341+F342+F343+F344+F345+F346</f>
        <v>0</v>
      </c>
      <c r="G347" s="263">
        <f>+G340+G341+G342+G343+G344+G345+G346</f>
        <v>327.97056599999996</v>
      </c>
      <c r="H347" s="264">
        <f>+H340+H341+H342+H343+H344+H345+H346</f>
        <v>0.001239</v>
      </c>
      <c r="I347" s="265">
        <f t="shared" si="82"/>
        <v>0.065725</v>
      </c>
      <c r="J347" s="263">
        <f t="shared" si="82"/>
        <v>1.634959</v>
      </c>
      <c r="K347" s="265">
        <f t="shared" si="82"/>
        <v>0</v>
      </c>
      <c r="L347" s="264">
        <f t="shared" si="82"/>
        <v>0</v>
      </c>
      <c r="M347" s="265">
        <f t="shared" si="82"/>
        <v>62.244582</v>
      </c>
      <c r="N347" s="263">
        <f t="shared" si="82"/>
        <v>0.143361</v>
      </c>
      <c r="O347" s="339">
        <v>296.04490499999997</v>
      </c>
      <c r="P347" s="261">
        <f aca="true" t="shared" si="83" ref="P347:AA347">+P340+P341+P342+P343+P344+P345+P346</f>
        <v>1099.143565</v>
      </c>
      <c r="Q347" s="262">
        <f t="shared" si="83"/>
        <v>1090.459847</v>
      </c>
      <c r="R347" s="263">
        <f t="shared" si="83"/>
        <v>13.503354</v>
      </c>
      <c r="S347" s="263">
        <f t="shared" si="83"/>
        <v>0</v>
      </c>
      <c r="T347" s="263">
        <f t="shared" si="83"/>
        <v>617.118475</v>
      </c>
      <c r="U347" s="264">
        <f t="shared" si="83"/>
        <v>467.71970999999996</v>
      </c>
      <c r="V347" s="265">
        <f t="shared" si="83"/>
        <v>0.046065</v>
      </c>
      <c r="W347" s="263">
        <f t="shared" si="83"/>
        <v>1.258616</v>
      </c>
      <c r="X347" s="265">
        <f t="shared" si="83"/>
        <v>0</v>
      </c>
      <c r="Y347" s="264">
        <f t="shared" si="83"/>
        <v>0</v>
      </c>
      <c r="Z347" s="265">
        <f t="shared" si="83"/>
        <v>52.388548</v>
      </c>
      <c r="AA347" s="263">
        <f t="shared" si="83"/>
        <v>0.069908</v>
      </c>
      <c r="AB347" s="339">
        <v>546.2730929999999</v>
      </c>
    </row>
    <row r="348" spans="1:28" ht="11.25">
      <c r="A348" s="253" t="s">
        <v>455</v>
      </c>
      <c r="B348" s="769" t="s">
        <v>504</v>
      </c>
      <c r="C348" s="340">
        <v>3.395245</v>
      </c>
      <c r="D348" s="341">
        <v>3.388842</v>
      </c>
      <c r="E348" s="342">
        <v>0</v>
      </c>
      <c r="F348" s="342">
        <v>0</v>
      </c>
      <c r="G348" s="342">
        <v>0</v>
      </c>
      <c r="H348" s="343">
        <v>3.388842</v>
      </c>
      <c r="I348" s="344">
        <v>0</v>
      </c>
      <c r="J348" s="345">
        <v>0</v>
      </c>
      <c r="K348" s="344">
        <v>0</v>
      </c>
      <c r="L348" s="346">
        <v>0</v>
      </c>
      <c r="M348" s="344">
        <v>0</v>
      </c>
      <c r="N348" s="345">
        <v>0</v>
      </c>
      <c r="O348" s="254"/>
      <c r="P348" s="340">
        <v>43.500220999999996</v>
      </c>
      <c r="Q348" s="341">
        <v>34.306223</v>
      </c>
      <c r="R348" s="342">
        <v>0</v>
      </c>
      <c r="S348" s="342">
        <v>0</v>
      </c>
      <c r="T348" s="342">
        <v>0</v>
      </c>
      <c r="U348" s="343">
        <v>34.306223</v>
      </c>
      <c r="V348" s="344">
        <v>0</v>
      </c>
      <c r="W348" s="345">
        <v>0</v>
      </c>
      <c r="X348" s="344">
        <v>0</v>
      </c>
      <c r="Y348" s="346">
        <v>0</v>
      </c>
      <c r="Z348" s="344">
        <v>132.982024</v>
      </c>
      <c r="AA348" s="345">
        <v>0.926397</v>
      </c>
      <c r="AB348" s="254"/>
    </row>
    <row r="349" spans="1:28" ht="11.25">
      <c r="A349" s="255" t="s">
        <v>457</v>
      </c>
      <c r="B349" s="770"/>
      <c r="C349" s="347">
        <v>6.095772</v>
      </c>
      <c r="D349" s="348">
        <v>6.068512999999999</v>
      </c>
      <c r="E349" s="349">
        <v>0</v>
      </c>
      <c r="F349" s="349">
        <v>0</v>
      </c>
      <c r="G349" s="349">
        <v>0</v>
      </c>
      <c r="H349" s="350">
        <v>6.068512999999999</v>
      </c>
      <c r="I349" s="351">
        <v>0</v>
      </c>
      <c r="J349" s="352">
        <v>0</v>
      </c>
      <c r="K349" s="351">
        <v>0</v>
      </c>
      <c r="L349" s="353">
        <v>0</v>
      </c>
      <c r="M349" s="351">
        <v>22.139622</v>
      </c>
      <c r="N349" s="352">
        <v>0.068005</v>
      </c>
      <c r="O349" s="256"/>
      <c r="P349" s="347">
        <v>35.414118</v>
      </c>
      <c r="Q349" s="348">
        <v>32.237691</v>
      </c>
      <c r="R349" s="349">
        <v>0</v>
      </c>
      <c r="S349" s="349">
        <v>0</v>
      </c>
      <c r="T349" s="349">
        <v>0</v>
      </c>
      <c r="U349" s="350">
        <v>32.237691</v>
      </c>
      <c r="V349" s="351">
        <v>0</v>
      </c>
      <c r="W349" s="352">
        <v>0</v>
      </c>
      <c r="X349" s="351">
        <v>0</v>
      </c>
      <c r="Y349" s="353">
        <v>0</v>
      </c>
      <c r="Z349" s="351">
        <v>25.178706</v>
      </c>
      <c r="AA349" s="352">
        <v>0.056297</v>
      </c>
      <c r="AB349" s="256"/>
    </row>
    <row r="350" spans="1:28" ht="11.25">
      <c r="A350" s="255" t="s">
        <v>458</v>
      </c>
      <c r="B350" s="770"/>
      <c r="C350" s="347">
        <v>10.798240999999999</v>
      </c>
      <c r="D350" s="348">
        <v>10.783586</v>
      </c>
      <c r="E350" s="349">
        <v>0</v>
      </c>
      <c r="F350" s="349">
        <v>0</v>
      </c>
      <c r="G350" s="349">
        <v>10.7835</v>
      </c>
      <c r="H350" s="350">
        <v>8.6E-05</v>
      </c>
      <c r="I350" s="351">
        <v>0</v>
      </c>
      <c r="J350" s="331">
        <v>0</v>
      </c>
      <c r="K350" s="351">
        <v>0</v>
      </c>
      <c r="L350" s="331">
        <v>0</v>
      </c>
      <c r="M350" s="351">
        <v>1E-06</v>
      </c>
      <c r="N350" s="352">
        <v>0</v>
      </c>
      <c r="O350" s="257"/>
      <c r="P350" s="347">
        <v>13.744791</v>
      </c>
      <c r="Q350" s="348">
        <v>13.740652</v>
      </c>
      <c r="R350" s="349">
        <v>0</v>
      </c>
      <c r="S350" s="349">
        <v>0</v>
      </c>
      <c r="T350" s="349">
        <v>10.873141</v>
      </c>
      <c r="U350" s="350">
        <v>2.867511</v>
      </c>
      <c r="V350" s="351">
        <v>0</v>
      </c>
      <c r="W350" s="331">
        <v>0</v>
      </c>
      <c r="X350" s="351">
        <v>0</v>
      </c>
      <c r="Y350" s="331">
        <v>0</v>
      </c>
      <c r="Z350" s="351">
        <v>3.660831</v>
      </c>
      <c r="AA350" s="352">
        <v>3.1E-05</v>
      </c>
      <c r="AB350" s="257"/>
    </row>
    <row r="351" spans="1:28" ht="11.25">
      <c r="A351" s="255" t="s">
        <v>459</v>
      </c>
      <c r="B351" s="770"/>
      <c r="C351" s="347">
        <v>0.34352</v>
      </c>
      <c r="D351" s="348">
        <v>0.343407</v>
      </c>
      <c r="E351" s="349">
        <v>0</v>
      </c>
      <c r="F351" s="349">
        <v>0</v>
      </c>
      <c r="G351" s="349">
        <v>0</v>
      </c>
      <c r="H351" s="350">
        <v>0.343407</v>
      </c>
      <c r="I351" s="351">
        <v>0</v>
      </c>
      <c r="J351" s="352">
        <v>0</v>
      </c>
      <c r="K351" s="351">
        <v>0</v>
      </c>
      <c r="L351" s="353">
        <v>0</v>
      </c>
      <c r="M351" s="351">
        <v>6.184261</v>
      </c>
      <c r="N351" s="352">
        <v>0.001222</v>
      </c>
      <c r="O351" s="256"/>
      <c r="P351" s="347">
        <v>22.469529</v>
      </c>
      <c r="Q351" s="348">
        <v>21.450437</v>
      </c>
      <c r="R351" s="349">
        <v>0</v>
      </c>
      <c r="S351" s="349">
        <v>0</v>
      </c>
      <c r="T351" s="349">
        <v>4.90233</v>
      </c>
      <c r="U351" s="350">
        <v>16.548107</v>
      </c>
      <c r="V351" s="351">
        <v>0</v>
      </c>
      <c r="W351" s="352">
        <v>0</v>
      </c>
      <c r="X351" s="351">
        <v>0</v>
      </c>
      <c r="Y351" s="353">
        <v>0</v>
      </c>
      <c r="Z351" s="351">
        <v>0.000892</v>
      </c>
      <c r="AA351" s="352">
        <v>0</v>
      </c>
      <c r="AB351" s="256"/>
    </row>
    <row r="352" spans="1:28" ht="11.25">
      <c r="A352" s="255" t="s">
        <v>460</v>
      </c>
      <c r="B352" s="770"/>
      <c r="C352" s="347">
        <v>105.128466</v>
      </c>
      <c r="D352" s="348">
        <v>104.69245699999999</v>
      </c>
      <c r="E352" s="349">
        <v>0</v>
      </c>
      <c r="F352" s="349">
        <v>0</v>
      </c>
      <c r="G352" s="349">
        <v>4.396904</v>
      </c>
      <c r="H352" s="350">
        <v>100.295553</v>
      </c>
      <c r="I352" s="351">
        <v>0</v>
      </c>
      <c r="J352" s="352">
        <v>0</v>
      </c>
      <c r="K352" s="351">
        <v>0</v>
      </c>
      <c r="L352" s="353">
        <v>0</v>
      </c>
      <c r="M352" s="351">
        <v>0</v>
      </c>
      <c r="N352" s="352">
        <v>0</v>
      </c>
      <c r="O352" s="256"/>
      <c r="P352" s="347">
        <v>106.670826</v>
      </c>
      <c r="Q352" s="348">
        <v>105.993811</v>
      </c>
      <c r="R352" s="349">
        <v>0</v>
      </c>
      <c r="S352" s="349">
        <v>0</v>
      </c>
      <c r="T352" s="349">
        <v>0</v>
      </c>
      <c r="U352" s="350">
        <v>105.993811</v>
      </c>
      <c r="V352" s="351">
        <v>0</v>
      </c>
      <c r="W352" s="352">
        <v>0</v>
      </c>
      <c r="X352" s="351">
        <v>0</v>
      </c>
      <c r="Y352" s="353">
        <v>0</v>
      </c>
      <c r="Z352" s="351">
        <v>3.092012</v>
      </c>
      <c r="AA352" s="352">
        <v>2.3E-05</v>
      </c>
      <c r="AB352" s="256"/>
    </row>
    <row r="353" spans="1:28" ht="11.25">
      <c r="A353" s="255" t="s">
        <v>461</v>
      </c>
      <c r="B353" s="770"/>
      <c r="C353" s="347">
        <v>400.955947</v>
      </c>
      <c r="D353" s="348">
        <v>399.06441900000004</v>
      </c>
      <c r="E353" s="349">
        <v>0</v>
      </c>
      <c r="F353" s="349">
        <v>0</v>
      </c>
      <c r="G353" s="349">
        <v>108.03837399999999</v>
      </c>
      <c r="H353" s="350">
        <v>291.026045</v>
      </c>
      <c r="I353" s="351">
        <v>0</v>
      </c>
      <c r="J353" s="352">
        <v>0</v>
      </c>
      <c r="K353" s="351">
        <v>0</v>
      </c>
      <c r="L353" s="353">
        <v>0</v>
      </c>
      <c r="M353" s="351">
        <v>12.032957</v>
      </c>
      <c r="N353" s="352">
        <v>0.040833</v>
      </c>
      <c r="O353" s="256"/>
      <c r="P353" s="347">
        <v>408.677231</v>
      </c>
      <c r="Q353" s="348">
        <v>407.70380600000004</v>
      </c>
      <c r="R353" s="349">
        <v>0</v>
      </c>
      <c r="S353" s="349">
        <v>0</v>
      </c>
      <c r="T353" s="349">
        <v>106.26666399999999</v>
      </c>
      <c r="U353" s="350">
        <v>301.437142</v>
      </c>
      <c r="V353" s="351">
        <v>0</v>
      </c>
      <c r="W353" s="352">
        <v>0</v>
      </c>
      <c r="X353" s="351">
        <v>0</v>
      </c>
      <c r="Y353" s="353">
        <v>0</v>
      </c>
      <c r="Z353" s="351">
        <v>161.062507</v>
      </c>
      <c r="AA353" s="352">
        <v>0.000918</v>
      </c>
      <c r="AB353" s="256"/>
    </row>
    <row r="354" spans="1:28" ht="11.25">
      <c r="A354" s="258" t="s">
        <v>462</v>
      </c>
      <c r="B354" s="770"/>
      <c r="C354" s="354">
        <v>186.971034</v>
      </c>
      <c r="D354" s="355">
        <v>186.690059</v>
      </c>
      <c r="E354" s="356">
        <v>0</v>
      </c>
      <c r="F354" s="356">
        <v>0</v>
      </c>
      <c r="G354" s="356">
        <v>27.500462</v>
      </c>
      <c r="H354" s="357">
        <v>159.189597</v>
      </c>
      <c r="I354" s="358">
        <v>0</v>
      </c>
      <c r="J354" s="359">
        <v>0</v>
      </c>
      <c r="K354" s="358">
        <v>0</v>
      </c>
      <c r="L354" s="360">
        <v>0</v>
      </c>
      <c r="M354" s="358">
        <v>560.361267</v>
      </c>
      <c r="N354" s="359">
        <v>0.002831</v>
      </c>
      <c r="O354" s="259"/>
      <c r="P354" s="354">
        <v>281.588794</v>
      </c>
      <c r="Q354" s="355">
        <v>280.84282199999996</v>
      </c>
      <c r="R354" s="356">
        <v>0</v>
      </c>
      <c r="S354" s="356">
        <v>0</v>
      </c>
      <c r="T354" s="356">
        <v>101.87001599999999</v>
      </c>
      <c r="U354" s="357">
        <v>178.972806</v>
      </c>
      <c r="V354" s="358">
        <v>0</v>
      </c>
      <c r="W354" s="359">
        <v>0</v>
      </c>
      <c r="X354" s="358">
        <v>0</v>
      </c>
      <c r="Y354" s="360">
        <v>0</v>
      </c>
      <c r="Z354" s="358">
        <v>442.98704399999997</v>
      </c>
      <c r="AA354" s="359">
        <v>0.002871</v>
      </c>
      <c r="AB354" s="259"/>
    </row>
    <row r="355" spans="1:28" ht="12" thickBot="1">
      <c r="A355" s="260" t="s">
        <v>278</v>
      </c>
      <c r="B355" s="771"/>
      <c r="C355" s="261">
        <f aca="true" t="shared" si="84" ref="C355:N355">+C348+C349+C350+C351+C352+C353+C354</f>
        <v>713.688225</v>
      </c>
      <c r="D355" s="262">
        <f>+D348+D349+D350+D351+D352+D353+D354</f>
        <v>711.031283</v>
      </c>
      <c r="E355" s="263">
        <f>+E348+E349+E350+E351+E352+E353+E354</f>
        <v>0</v>
      </c>
      <c r="F355" s="263">
        <f>+F348+F349+F350+F351+F352+F353+F354</f>
        <v>0</v>
      </c>
      <c r="G355" s="263">
        <f>+G348+G349+G350+G351+G352+G353+G354</f>
        <v>150.71923999999999</v>
      </c>
      <c r="H355" s="264">
        <f>+H348+H349+H350+H351+H352+H353+H354</f>
        <v>560.312043</v>
      </c>
      <c r="I355" s="265">
        <f t="shared" si="84"/>
        <v>0</v>
      </c>
      <c r="J355" s="263">
        <f t="shared" si="84"/>
        <v>0</v>
      </c>
      <c r="K355" s="265">
        <f t="shared" si="84"/>
        <v>0</v>
      </c>
      <c r="L355" s="264">
        <f t="shared" si="84"/>
        <v>0</v>
      </c>
      <c r="M355" s="265">
        <f t="shared" si="84"/>
        <v>600.718108</v>
      </c>
      <c r="N355" s="263">
        <f t="shared" si="84"/>
        <v>0.11289099999999999</v>
      </c>
      <c r="O355" s="339">
        <v>258.34434200000004</v>
      </c>
      <c r="P355" s="261">
        <f aca="true" t="shared" si="85" ref="P355:AA355">+P348+P349+P350+P351+P352+P353+P354</f>
        <v>912.06551</v>
      </c>
      <c r="Q355" s="262">
        <f t="shared" si="85"/>
        <v>896.275442</v>
      </c>
      <c r="R355" s="263">
        <f t="shared" si="85"/>
        <v>0</v>
      </c>
      <c r="S355" s="263">
        <f t="shared" si="85"/>
        <v>0</v>
      </c>
      <c r="T355" s="263">
        <f t="shared" si="85"/>
        <v>223.912151</v>
      </c>
      <c r="U355" s="264">
        <f t="shared" si="85"/>
        <v>672.363291</v>
      </c>
      <c r="V355" s="265">
        <f t="shared" si="85"/>
        <v>0</v>
      </c>
      <c r="W355" s="263">
        <f t="shared" si="85"/>
        <v>0</v>
      </c>
      <c r="X355" s="265">
        <f t="shared" si="85"/>
        <v>0</v>
      </c>
      <c r="Y355" s="264">
        <f t="shared" si="85"/>
        <v>0</v>
      </c>
      <c r="Z355" s="265">
        <f t="shared" si="85"/>
        <v>768.964016</v>
      </c>
      <c r="AA355" s="263">
        <f t="shared" si="85"/>
        <v>0.986537</v>
      </c>
      <c r="AB355" s="339">
        <v>451.421598</v>
      </c>
    </row>
    <row r="356" spans="1:28" ht="11.25">
      <c r="A356" s="253" t="s">
        <v>455</v>
      </c>
      <c r="B356" s="769" t="s">
        <v>505</v>
      </c>
      <c r="C356" s="340">
        <v>57.922310999999354</v>
      </c>
      <c r="D356" s="341">
        <v>57.3134459999992</v>
      </c>
      <c r="E356" s="342">
        <v>0</v>
      </c>
      <c r="F356" s="342">
        <v>0</v>
      </c>
      <c r="G356" s="342">
        <v>57.26084900000001</v>
      </c>
      <c r="H356" s="343">
        <v>0.001190999999835185</v>
      </c>
      <c r="I356" s="344">
        <v>0.18188499999999985</v>
      </c>
      <c r="J356" s="345">
        <v>6</v>
      </c>
      <c r="K356" s="344">
        <v>0</v>
      </c>
      <c r="L356" s="346">
        <v>0</v>
      </c>
      <c r="M356" s="344">
        <v>65</v>
      </c>
      <c r="N356" s="345">
        <v>0</v>
      </c>
      <c r="O356" s="254"/>
      <c r="P356" s="340">
        <v>61.79458899999645</v>
      </c>
      <c r="Q356" s="341">
        <v>60.87072200000057</v>
      </c>
      <c r="R356" s="342">
        <v>0</v>
      </c>
      <c r="S356" s="342">
        <v>0</v>
      </c>
      <c r="T356" s="342">
        <v>60.86880000000002</v>
      </c>
      <c r="U356" s="343">
        <v>0.00192199999969489</v>
      </c>
      <c r="V356" s="344">
        <v>0</v>
      </c>
      <c r="W356" s="345">
        <v>0</v>
      </c>
      <c r="X356" s="344">
        <v>0</v>
      </c>
      <c r="Y356" s="346">
        <v>0</v>
      </c>
      <c r="Z356" s="344">
        <v>15.000000000000455</v>
      </c>
      <c r="AA356" s="345">
        <v>0</v>
      </c>
      <c r="AB356" s="254"/>
    </row>
    <row r="357" spans="1:28" ht="12.75" customHeight="1">
      <c r="A357" s="255" t="s">
        <v>457</v>
      </c>
      <c r="B357" s="770"/>
      <c r="C357" s="347">
        <v>3.532192999999097</v>
      </c>
      <c r="D357" s="348">
        <v>3.5008679999973538</v>
      </c>
      <c r="E357" s="349">
        <v>0</v>
      </c>
      <c r="F357" s="349">
        <v>0</v>
      </c>
      <c r="G357" s="349">
        <v>3.394427000000178</v>
      </c>
      <c r="H357" s="350">
        <v>0.10644100000013168</v>
      </c>
      <c r="I357" s="351">
        <v>0</v>
      </c>
      <c r="J357" s="352">
        <v>0</v>
      </c>
      <c r="K357" s="351">
        <v>0</v>
      </c>
      <c r="L357" s="353">
        <v>0</v>
      </c>
      <c r="M357" s="351">
        <v>50</v>
      </c>
      <c r="N357" s="352">
        <v>0</v>
      </c>
      <c r="O357" s="256"/>
      <c r="P357" s="347">
        <v>17.43155399999887</v>
      </c>
      <c r="Q357" s="348">
        <v>17.43143599999894</v>
      </c>
      <c r="R357" s="349">
        <v>0</v>
      </c>
      <c r="S357" s="349">
        <v>0</v>
      </c>
      <c r="T357" s="349">
        <v>17.324217000003046</v>
      </c>
      <c r="U357" s="350">
        <v>0.10721900000021378</v>
      </c>
      <c r="V357" s="351">
        <v>1.8259699999999999</v>
      </c>
      <c r="W357" s="352">
        <v>63.26933799999999</v>
      </c>
      <c r="X357" s="351">
        <v>0</v>
      </c>
      <c r="Y357" s="353">
        <v>0</v>
      </c>
      <c r="Z357" s="351">
        <v>49.999999999999886</v>
      </c>
      <c r="AA357" s="352">
        <v>0</v>
      </c>
      <c r="AB357" s="256"/>
    </row>
    <row r="358" spans="1:28" ht="12.75" customHeight="1">
      <c r="A358" s="255" t="s">
        <v>458</v>
      </c>
      <c r="B358" s="770"/>
      <c r="C358" s="347">
        <v>44.4038189999992</v>
      </c>
      <c r="D358" s="348">
        <v>44.40237099999831</v>
      </c>
      <c r="E358" s="349">
        <v>0</v>
      </c>
      <c r="F358" s="349">
        <v>0</v>
      </c>
      <c r="G358" s="349">
        <v>44.296048000000155</v>
      </c>
      <c r="H358" s="350">
        <v>0.10632299999974748</v>
      </c>
      <c r="I358" s="351">
        <v>3.688591</v>
      </c>
      <c r="J358" s="331">
        <v>70.895275</v>
      </c>
      <c r="K358" s="351">
        <v>0.403501</v>
      </c>
      <c r="L358" s="331">
        <v>20.833664000000002</v>
      </c>
      <c r="M358" s="351">
        <v>0</v>
      </c>
      <c r="N358" s="352">
        <v>0</v>
      </c>
      <c r="O358" s="257"/>
      <c r="P358" s="347">
        <v>36.77844400000322</v>
      </c>
      <c r="Q358" s="348">
        <v>36.77765499999987</v>
      </c>
      <c r="R358" s="349">
        <v>0</v>
      </c>
      <c r="S358" s="349">
        <v>0</v>
      </c>
      <c r="T358" s="349">
        <v>36.67063000000053</v>
      </c>
      <c r="U358" s="350">
        <v>0.10702500000002146</v>
      </c>
      <c r="V358" s="351">
        <v>0</v>
      </c>
      <c r="W358" s="331">
        <v>0</v>
      </c>
      <c r="X358" s="351">
        <v>0.154837</v>
      </c>
      <c r="Y358" s="331">
        <v>15.721361</v>
      </c>
      <c r="Z358" s="351">
        <v>0</v>
      </c>
      <c r="AA358" s="352">
        <v>0</v>
      </c>
      <c r="AB358" s="257"/>
    </row>
    <row r="359" spans="1:28" ht="12.75" customHeight="1">
      <c r="A359" s="255" t="s">
        <v>459</v>
      </c>
      <c r="B359" s="770"/>
      <c r="C359" s="347">
        <v>11.312949999997727</v>
      </c>
      <c r="D359" s="348">
        <v>11.312456999999995</v>
      </c>
      <c r="E359" s="349">
        <v>0</v>
      </c>
      <c r="F359" s="349">
        <v>0</v>
      </c>
      <c r="G359" s="349">
        <v>11.203628000000208</v>
      </c>
      <c r="H359" s="350">
        <v>0.10882900000001428</v>
      </c>
      <c r="I359" s="351">
        <v>0</v>
      </c>
      <c r="J359" s="352">
        <v>0</v>
      </c>
      <c r="K359" s="351">
        <v>25.670045</v>
      </c>
      <c r="L359" s="353">
        <v>500</v>
      </c>
      <c r="M359" s="351">
        <v>1.999999998503199E-06</v>
      </c>
      <c r="N359" s="352">
        <v>0</v>
      </c>
      <c r="O359" s="256"/>
      <c r="P359" s="347">
        <v>69.37280200000032</v>
      </c>
      <c r="Q359" s="348">
        <v>69.36626199999955</v>
      </c>
      <c r="R359" s="349">
        <v>0</v>
      </c>
      <c r="S359" s="349">
        <v>0</v>
      </c>
      <c r="T359" s="349">
        <v>69.25725499999953</v>
      </c>
      <c r="U359" s="350">
        <v>0.10900700000001962</v>
      </c>
      <c r="V359" s="351">
        <v>11.156765</v>
      </c>
      <c r="W359" s="352">
        <v>81.25000000000001</v>
      </c>
      <c r="X359" s="351">
        <v>27.783971</v>
      </c>
      <c r="Y359" s="353">
        <v>500</v>
      </c>
      <c r="Z359" s="351">
        <v>9.999999992515995E-07</v>
      </c>
      <c r="AA359" s="352">
        <v>0</v>
      </c>
      <c r="AB359" s="256"/>
    </row>
    <row r="360" spans="1:28" ht="12.75" customHeight="1">
      <c r="A360" s="255" t="s">
        <v>460</v>
      </c>
      <c r="B360" s="770"/>
      <c r="C360" s="347">
        <v>170.1041899999982</v>
      </c>
      <c r="D360" s="348">
        <v>169.92750700000215</v>
      </c>
      <c r="E360" s="349">
        <v>0</v>
      </c>
      <c r="F360" s="349">
        <v>0</v>
      </c>
      <c r="G360" s="349">
        <v>169.92750700000033</v>
      </c>
      <c r="H360" s="350">
        <v>0</v>
      </c>
      <c r="I360" s="351">
        <v>14.399747000000005</v>
      </c>
      <c r="J360" s="352">
        <v>87.5</v>
      </c>
      <c r="K360" s="351">
        <v>0</v>
      </c>
      <c r="L360" s="353">
        <v>0</v>
      </c>
      <c r="M360" s="351">
        <v>0</v>
      </c>
      <c r="N360" s="352">
        <v>0</v>
      </c>
      <c r="O360" s="256"/>
      <c r="P360" s="347">
        <v>204.91180200000053</v>
      </c>
      <c r="Q360" s="348">
        <v>204.7940490000001</v>
      </c>
      <c r="R360" s="349">
        <v>5.70570900000007</v>
      </c>
      <c r="S360" s="349">
        <v>0</v>
      </c>
      <c r="T360" s="349">
        <v>189.67366000000038</v>
      </c>
      <c r="U360" s="350">
        <v>9.414678999999978</v>
      </c>
      <c r="V360" s="351">
        <v>62.935095999999994</v>
      </c>
      <c r="W360" s="352">
        <v>66.92320600000002</v>
      </c>
      <c r="X360" s="351">
        <v>0</v>
      </c>
      <c r="Y360" s="353">
        <v>0</v>
      </c>
      <c r="Z360" s="351">
        <v>0</v>
      </c>
      <c r="AA360" s="352">
        <v>0</v>
      </c>
      <c r="AB360" s="256"/>
    </row>
    <row r="361" spans="1:28" ht="12.75" customHeight="1">
      <c r="A361" s="255" t="s">
        <v>461</v>
      </c>
      <c r="B361" s="770"/>
      <c r="C361" s="347">
        <v>383.41333500000474</v>
      </c>
      <c r="D361" s="348">
        <v>382.9255110000013</v>
      </c>
      <c r="E361" s="349">
        <v>0</v>
      </c>
      <c r="F361" s="349">
        <v>0</v>
      </c>
      <c r="G361" s="349">
        <v>382.5403119999992</v>
      </c>
      <c r="H361" s="350">
        <v>0.3851989999993748</v>
      </c>
      <c r="I361" s="351">
        <v>258.20893199999955</v>
      </c>
      <c r="J361" s="352">
        <v>763.2392540000001</v>
      </c>
      <c r="K361" s="351">
        <v>797.109815</v>
      </c>
      <c r="L361" s="353">
        <v>1254.0413640000002</v>
      </c>
      <c r="M361" s="351">
        <v>0</v>
      </c>
      <c r="N361" s="352">
        <v>0</v>
      </c>
      <c r="O361" s="256"/>
      <c r="P361" s="347">
        <v>711.3487649999915</v>
      </c>
      <c r="Q361" s="348">
        <v>711.1362539999936</v>
      </c>
      <c r="R361" s="349">
        <v>0</v>
      </c>
      <c r="S361" s="349">
        <v>0</v>
      </c>
      <c r="T361" s="349">
        <v>559.7239000000045</v>
      </c>
      <c r="U361" s="350">
        <v>151.41235400000005</v>
      </c>
      <c r="V361" s="351">
        <v>305.4576820000002</v>
      </c>
      <c r="W361" s="352">
        <v>788.9058320000004</v>
      </c>
      <c r="X361" s="351">
        <v>897.477694</v>
      </c>
      <c r="Y361" s="353">
        <v>1254.7591949999999</v>
      </c>
      <c r="Z361" s="351">
        <v>0</v>
      </c>
      <c r="AA361" s="352">
        <v>0</v>
      </c>
      <c r="AB361" s="256"/>
    </row>
    <row r="362" spans="1:28" ht="12.75" customHeight="1">
      <c r="A362" s="258" t="s">
        <v>462</v>
      </c>
      <c r="B362" s="770"/>
      <c r="C362" s="354">
        <v>53.858227999999144</v>
      </c>
      <c r="D362" s="355">
        <v>53.80767500000002</v>
      </c>
      <c r="E362" s="356">
        <v>0</v>
      </c>
      <c r="F362" s="356">
        <v>0</v>
      </c>
      <c r="G362" s="356">
        <v>53.49783699999989</v>
      </c>
      <c r="H362" s="357">
        <v>0.3098379999973986</v>
      </c>
      <c r="I362" s="358">
        <v>1320.3096260000002</v>
      </c>
      <c r="J362" s="359">
        <v>5491.218747999999</v>
      </c>
      <c r="K362" s="358">
        <v>226.07262100000003</v>
      </c>
      <c r="L362" s="360">
        <v>1350</v>
      </c>
      <c r="M362" s="358">
        <v>25</v>
      </c>
      <c r="N362" s="359">
        <v>0</v>
      </c>
      <c r="O362" s="259"/>
      <c r="P362" s="354">
        <v>154.42272499999308</v>
      </c>
      <c r="Q362" s="355">
        <v>154.3940840000032</v>
      </c>
      <c r="R362" s="356">
        <v>0</v>
      </c>
      <c r="S362" s="356">
        <v>0</v>
      </c>
      <c r="T362" s="356">
        <v>154.07312699999966</v>
      </c>
      <c r="U362" s="357">
        <v>0.3209569999980886</v>
      </c>
      <c r="V362" s="358">
        <v>1881.6507419999998</v>
      </c>
      <c r="W362" s="359">
        <v>5828.6363900000015</v>
      </c>
      <c r="X362" s="358">
        <v>397.176626</v>
      </c>
      <c r="Y362" s="360">
        <v>1349.9999999999998</v>
      </c>
      <c r="Z362" s="358">
        <v>25</v>
      </c>
      <c r="AA362" s="359">
        <v>0</v>
      </c>
      <c r="AB362" s="259"/>
    </row>
    <row r="363" spans="1:28" ht="13.5" customHeight="1" thickBot="1">
      <c r="A363" s="260" t="s">
        <v>278</v>
      </c>
      <c r="B363" s="771"/>
      <c r="C363" s="261">
        <f aca="true" t="shared" si="86" ref="C363:M363">+C356+C357+C358+C359+C360+C361+C362</f>
        <v>724.5470259999975</v>
      </c>
      <c r="D363" s="262">
        <f>+D356+D357+D358+D359+D360+D361+D362</f>
        <v>723.1898349999983</v>
      </c>
      <c r="E363" s="263">
        <f>+E356+E357+E358+E359+E360+E361+E362</f>
        <v>0</v>
      </c>
      <c r="F363" s="263">
        <f>+F356+F357+F358+F359+F360+F361+F362</f>
        <v>0</v>
      </c>
      <c r="G363" s="263">
        <f>+G356+G357+G358+G359+G360+G361+G362</f>
        <v>722.120608</v>
      </c>
      <c r="H363" s="264">
        <f>+H356+H357+H358+H359+H360+H361+H362</f>
        <v>1.017820999996502</v>
      </c>
      <c r="I363" s="265">
        <f t="shared" si="86"/>
        <v>1596.7887809999997</v>
      </c>
      <c r="J363" s="263">
        <f t="shared" si="86"/>
        <v>6418.853276999999</v>
      </c>
      <c r="K363" s="265">
        <f t="shared" si="86"/>
        <v>1049.2559820000001</v>
      </c>
      <c r="L363" s="264">
        <f t="shared" si="86"/>
        <v>3124.8750280000004</v>
      </c>
      <c r="M363" s="265">
        <f t="shared" si="86"/>
        <v>140.000002</v>
      </c>
      <c r="N363" s="263">
        <f>+N356+N357+N358+N359+N360+N361+N362</f>
        <v>0</v>
      </c>
      <c r="O363" s="339">
        <v>232.66674099999727</v>
      </c>
      <c r="P363" s="261">
        <f aca="true" t="shared" si="87" ref="P363:AA363">+P356+P357+P358+P359+P360+P361+P362</f>
        <v>1256.060680999984</v>
      </c>
      <c r="Q363" s="262">
        <f t="shared" si="87"/>
        <v>1254.7704619999959</v>
      </c>
      <c r="R363" s="263">
        <f t="shared" si="87"/>
        <v>5.70570900000007</v>
      </c>
      <c r="S363" s="263">
        <f t="shared" si="87"/>
        <v>0</v>
      </c>
      <c r="T363" s="263">
        <f t="shared" si="87"/>
        <v>1087.5915890000076</v>
      </c>
      <c r="U363" s="264">
        <f t="shared" si="87"/>
        <v>161.47316299999807</v>
      </c>
      <c r="V363" s="265">
        <f t="shared" si="87"/>
        <v>2263.0262549999998</v>
      </c>
      <c r="W363" s="263">
        <f t="shared" si="87"/>
        <v>6828.984766000001</v>
      </c>
      <c r="X363" s="265">
        <f t="shared" si="87"/>
        <v>1322.593128</v>
      </c>
      <c r="Y363" s="264">
        <f t="shared" si="87"/>
        <v>3120.4805559999995</v>
      </c>
      <c r="Z363" s="265">
        <f t="shared" si="87"/>
        <v>90.00000100000034</v>
      </c>
      <c r="AA363" s="263">
        <f t="shared" si="87"/>
        <v>0</v>
      </c>
      <c r="AB363" s="339">
        <v>415.1937799999978</v>
      </c>
    </row>
    <row r="364" spans="1:15" ht="11.25">
      <c r="A364" s="266"/>
      <c r="B364" s="266"/>
      <c r="C364" s="266"/>
      <c r="D364" s="266"/>
      <c r="E364" s="266"/>
      <c r="F364" s="266"/>
      <c r="G364" s="266"/>
      <c r="H364" s="266"/>
      <c r="I364" s="267"/>
      <c r="J364" s="267"/>
      <c r="K364" s="267"/>
      <c r="L364" s="267"/>
      <c r="M364" s="267"/>
      <c r="N364" s="267"/>
      <c r="O364" s="267"/>
    </row>
    <row r="365" spans="2:28" ht="11.25">
      <c r="B365" s="268"/>
      <c r="C365" s="269" t="s">
        <v>506</v>
      </c>
      <c r="D365" s="269"/>
      <c r="E365" s="269"/>
      <c r="F365" s="269"/>
      <c r="G365" s="269"/>
      <c r="H365" s="269"/>
      <c r="I365" s="270"/>
      <c r="J365" s="270"/>
      <c r="K365" s="270"/>
      <c r="L365" s="270"/>
      <c r="M365" s="270"/>
      <c r="N365" s="270"/>
      <c r="O365" s="270"/>
      <c r="P365" s="269"/>
      <c r="Q365" s="269"/>
      <c r="R365" s="269"/>
      <c r="S365" s="269"/>
      <c r="T365" s="269"/>
      <c r="U365" s="269"/>
      <c r="V365" s="270"/>
      <c r="W365" s="270"/>
      <c r="X365" s="270"/>
      <c r="Y365" s="270"/>
      <c r="Z365" s="270"/>
      <c r="AA365" s="270"/>
      <c r="AB365" s="270"/>
    </row>
    <row r="366" spans="2:28" ht="19.5" customHeight="1">
      <c r="B366" s="271"/>
      <c r="C366" s="271" t="s">
        <v>507</v>
      </c>
      <c r="D366" s="271"/>
      <c r="E366" s="271"/>
      <c r="F366" s="271"/>
      <c r="G366" s="271"/>
      <c r="H366" s="271"/>
      <c r="P366" s="271"/>
      <c r="Q366" s="271"/>
      <c r="R366" s="271"/>
      <c r="S366" s="271"/>
      <c r="T366" s="271"/>
      <c r="U366" s="271"/>
      <c r="V366" s="245"/>
      <c r="W366" s="245"/>
      <c r="X366" s="245"/>
      <c r="Y366" s="245"/>
      <c r="Z366" s="245"/>
      <c r="AA366" s="245"/>
      <c r="AB366" s="245"/>
    </row>
    <row r="367" spans="2:28" ht="24.75" customHeight="1">
      <c r="B367" s="268"/>
      <c r="C367" s="268" t="s">
        <v>508</v>
      </c>
      <c r="D367" s="268"/>
      <c r="E367" s="268"/>
      <c r="F367" s="268"/>
      <c r="G367" s="268"/>
      <c r="H367" s="268"/>
      <c r="P367" s="268"/>
      <c r="Q367" s="268"/>
      <c r="R367" s="268"/>
      <c r="S367" s="268"/>
      <c r="T367" s="268"/>
      <c r="U367" s="268"/>
      <c r="V367" s="245"/>
      <c r="W367" s="245"/>
      <c r="X367" s="245"/>
      <c r="Y367" s="245"/>
      <c r="Z367" s="245"/>
      <c r="AA367" s="245"/>
      <c r="AB367" s="245"/>
    </row>
    <row r="368" spans="2:28" ht="11.25" customHeight="1">
      <c r="B368" s="272"/>
      <c r="C368" s="245" t="s">
        <v>509</v>
      </c>
      <c r="D368" s="272"/>
      <c r="E368" s="272"/>
      <c r="F368" s="272"/>
      <c r="G368" s="272"/>
      <c r="H368" s="272"/>
      <c r="P368" s="245"/>
      <c r="Q368" s="272"/>
      <c r="R368" s="272"/>
      <c r="S368" s="272"/>
      <c r="T368" s="272"/>
      <c r="U368" s="272"/>
      <c r="V368" s="245"/>
      <c r="W368" s="245"/>
      <c r="X368" s="245"/>
      <c r="Y368" s="245"/>
      <c r="Z368" s="245"/>
      <c r="AA368" s="245"/>
      <c r="AB368" s="245"/>
    </row>
    <row r="369" spans="2:28" ht="11.25" customHeight="1">
      <c r="B369" s="273"/>
      <c r="C369" s="274" t="s">
        <v>510</v>
      </c>
      <c r="D369" s="275"/>
      <c r="E369" s="275"/>
      <c r="F369" s="275"/>
      <c r="G369" s="275"/>
      <c r="H369" s="275"/>
      <c r="P369" s="274"/>
      <c r="Q369" s="275"/>
      <c r="R369" s="275"/>
      <c r="S369" s="275"/>
      <c r="T369" s="275"/>
      <c r="U369" s="275"/>
      <c r="V369" s="245"/>
      <c r="W369" s="245"/>
      <c r="X369" s="245"/>
      <c r="Y369" s="245"/>
      <c r="Z369" s="245"/>
      <c r="AA369" s="245"/>
      <c r="AB369" s="245"/>
    </row>
    <row r="370" spans="2:28" ht="11.25" customHeight="1">
      <c r="B370" s="276"/>
      <c r="C370" s="275" t="s">
        <v>511</v>
      </c>
      <c r="D370" s="276"/>
      <c r="E370" s="276"/>
      <c r="F370" s="276"/>
      <c r="G370" s="276"/>
      <c r="H370" s="276"/>
      <c r="I370" s="277"/>
      <c r="J370" s="277"/>
      <c r="K370" s="277"/>
      <c r="L370" s="277"/>
      <c r="M370" s="277"/>
      <c r="N370" s="277"/>
      <c r="O370" s="277"/>
      <c r="P370" s="275"/>
      <c r="Q370" s="276"/>
      <c r="R370" s="276"/>
      <c r="S370" s="276"/>
      <c r="T370" s="276"/>
      <c r="U370" s="276"/>
      <c r="V370" s="277"/>
      <c r="W370" s="277"/>
      <c r="X370" s="277"/>
      <c r="Y370" s="277"/>
      <c r="Z370" s="277"/>
      <c r="AA370" s="277"/>
      <c r="AB370" s="277"/>
    </row>
    <row r="371" spans="2:28" ht="11.25">
      <c r="B371" s="278"/>
      <c r="C371" s="276" t="s">
        <v>512</v>
      </c>
      <c r="D371" s="278"/>
      <c r="E371" s="278"/>
      <c r="F371" s="278"/>
      <c r="G371" s="278"/>
      <c r="H371" s="278"/>
      <c r="P371" s="276"/>
      <c r="Q371" s="278"/>
      <c r="R371" s="278"/>
      <c r="S371" s="278"/>
      <c r="T371" s="278"/>
      <c r="U371" s="278"/>
      <c r="V371" s="245"/>
      <c r="W371" s="245"/>
      <c r="X371" s="245"/>
      <c r="Y371" s="245"/>
      <c r="Z371" s="245"/>
      <c r="AA371" s="245"/>
      <c r="AB371" s="245"/>
    </row>
    <row r="372" spans="2:28" ht="17.25" customHeight="1">
      <c r="B372" s="271"/>
      <c r="C372" s="271" t="s">
        <v>513</v>
      </c>
      <c r="D372" s="271"/>
      <c r="E372" s="271"/>
      <c r="F372" s="271"/>
      <c r="G372" s="271"/>
      <c r="H372" s="271"/>
      <c r="P372" s="271"/>
      <c r="Q372" s="271"/>
      <c r="R372" s="271"/>
      <c r="S372" s="271"/>
      <c r="T372" s="271"/>
      <c r="U372" s="271"/>
      <c r="V372" s="245"/>
      <c r="W372" s="245"/>
      <c r="X372" s="245"/>
      <c r="Y372" s="245"/>
      <c r="Z372" s="245"/>
      <c r="AA372" s="245"/>
      <c r="AB372" s="245"/>
    </row>
    <row r="373" spans="2:28" ht="11.25">
      <c r="B373" s="278"/>
      <c r="C373" s="279" t="s">
        <v>514</v>
      </c>
      <c r="D373" s="278"/>
      <c r="E373" s="278"/>
      <c r="F373" s="278"/>
      <c r="G373" s="278"/>
      <c r="H373" s="278"/>
      <c r="P373" s="279"/>
      <c r="Q373" s="278"/>
      <c r="R373" s="278"/>
      <c r="S373" s="278"/>
      <c r="T373" s="278"/>
      <c r="U373" s="278"/>
      <c r="V373" s="245"/>
      <c r="W373" s="245"/>
      <c r="X373" s="245"/>
      <c r="Y373" s="245"/>
      <c r="Z373" s="245"/>
      <c r="AA373" s="245"/>
      <c r="AB373" s="245"/>
    </row>
    <row r="374" spans="2:28" ht="11.25">
      <c r="B374" s="278"/>
      <c r="C374" s="280" t="s">
        <v>515</v>
      </c>
      <c r="D374" s="278"/>
      <c r="E374" s="278"/>
      <c r="F374" s="278"/>
      <c r="G374" s="278"/>
      <c r="H374" s="278"/>
      <c r="P374" s="280"/>
      <c r="Q374" s="278"/>
      <c r="R374" s="278"/>
      <c r="S374" s="278"/>
      <c r="T374" s="278"/>
      <c r="U374" s="278"/>
      <c r="V374" s="245"/>
      <c r="W374" s="245"/>
      <c r="X374" s="245"/>
      <c r="Y374" s="245"/>
      <c r="Z374" s="245"/>
      <c r="AA374" s="245"/>
      <c r="AB374" s="245"/>
    </row>
    <row r="375" spans="2:28" ht="11.25">
      <c r="B375" s="278"/>
      <c r="C375" s="277" t="s">
        <v>516</v>
      </c>
      <c r="D375" s="278"/>
      <c r="E375" s="278"/>
      <c r="F375" s="278"/>
      <c r="G375" s="278"/>
      <c r="H375" s="278"/>
      <c r="P375" s="277"/>
      <c r="Q375" s="278"/>
      <c r="R375" s="278"/>
      <c r="S375" s="278"/>
      <c r="T375" s="278"/>
      <c r="U375" s="278"/>
      <c r="V375" s="245"/>
      <c r="W375" s="245"/>
      <c r="X375" s="245"/>
      <c r="Y375" s="245"/>
      <c r="Z375" s="245"/>
      <c r="AA375" s="245"/>
      <c r="AB375" s="245"/>
    </row>
    <row r="376" spans="2:28" ht="11.25">
      <c r="B376" s="278"/>
      <c r="C376" s="279" t="s">
        <v>517</v>
      </c>
      <c r="D376" s="278"/>
      <c r="E376" s="278"/>
      <c r="F376" s="278"/>
      <c r="G376" s="278"/>
      <c r="H376" s="278"/>
      <c r="P376" s="279"/>
      <c r="Q376" s="278"/>
      <c r="R376" s="278"/>
      <c r="S376" s="278"/>
      <c r="T376" s="278"/>
      <c r="U376" s="278"/>
      <c r="V376" s="245"/>
      <c r="W376" s="245"/>
      <c r="X376" s="245"/>
      <c r="Y376" s="245"/>
      <c r="Z376" s="245"/>
      <c r="AA376" s="245"/>
      <c r="AB376" s="245"/>
    </row>
    <row r="377" spans="2:28" ht="26.25" customHeight="1">
      <c r="B377" s="281"/>
      <c r="C377" s="773" t="s">
        <v>518</v>
      </c>
      <c r="D377" s="773"/>
      <c r="E377" s="773"/>
      <c r="F377" s="773"/>
      <c r="G377" s="773"/>
      <c r="H377" s="773"/>
      <c r="I377" s="773"/>
      <c r="J377" s="773"/>
      <c r="K377" s="773"/>
      <c r="L377" s="773"/>
      <c r="M377" s="773"/>
      <c r="N377" s="773"/>
      <c r="O377" s="773"/>
      <c r="P377" s="773"/>
      <c r="Q377" s="773"/>
      <c r="R377" s="773"/>
      <c r="S377" s="773"/>
      <c r="T377" s="773"/>
      <c r="U377" s="773"/>
      <c r="V377" s="773"/>
      <c r="W377" s="773"/>
      <c r="X377" s="773"/>
      <c r="Y377" s="773"/>
      <c r="Z377" s="773"/>
      <c r="AA377" s="773"/>
      <c r="AB377" s="773"/>
    </row>
    <row r="378" spans="2:28" ht="29.25" customHeight="1">
      <c r="B378" s="282"/>
      <c r="C378" s="772" t="s">
        <v>519</v>
      </c>
      <c r="D378" s="772"/>
      <c r="E378" s="772"/>
      <c r="F378" s="772"/>
      <c r="G378" s="772"/>
      <c r="H378" s="772"/>
      <c r="I378" s="772"/>
      <c r="J378" s="772"/>
      <c r="K378" s="772"/>
      <c r="L378" s="772"/>
      <c r="M378" s="772"/>
      <c r="N378" s="772"/>
      <c r="O378" s="772"/>
      <c r="P378" s="772"/>
      <c r="Q378" s="772"/>
      <c r="R378" s="772"/>
      <c r="S378" s="772"/>
      <c r="T378" s="772"/>
      <c r="U378" s="772"/>
      <c r="V378" s="772"/>
      <c r="W378" s="772"/>
      <c r="X378" s="772"/>
      <c r="Y378" s="772"/>
      <c r="Z378" s="772"/>
      <c r="AA378" s="772"/>
      <c r="AB378" s="772"/>
    </row>
    <row r="379" spans="1:15" ht="11.25">
      <c r="A379" s="283"/>
      <c r="B379" s="267"/>
      <c r="C379" s="283"/>
      <c r="D379" s="283"/>
      <c r="E379" s="283"/>
      <c r="F379" s="283"/>
      <c r="G379" s="283"/>
      <c r="H379" s="283"/>
      <c r="I379" s="267"/>
      <c r="J379" s="267"/>
      <c r="K379" s="267"/>
      <c r="L379" s="267"/>
      <c r="M379" s="267"/>
      <c r="N379" s="267"/>
      <c r="O379" s="267"/>
    </row>
    <row r="380" spans="1:15" ht="15" customHeight="1">
      <c r="A380" s="283"/>
      <c r="B380" s="283"/>
      <c r="C380" s="283"/>
      <c r="D380" s="283"/>
      <c r="E380" s="283"/>
      <c r="F380" s="283"/>
      <c r="G380" s="283"/>
      <c r="H380" s="283"/>
      <c r="I380" s="283"/>
      <c r="J380" s="283"/>
      <c r="K380" s="283"/>
      <c r="L380" s="283"/>
      <c r="M380" s="283"/>
      <c r="N380" s="283"/>
      <c r="O380" s="267"/>
    </row>
    <row r="381" spans="1:15" ht="11.25">
      <c r="A381" s="283"/>
      <c r="B381" s="283"/>
      <c r="C381" s="283"/>
      <c r="D381" s="283"/>
      <c r="E381" s="283"/>
      <c r="F381" s="283"/>
      <c r="G381" s="283"/>
      <c r="H381" s="283"/>
      <c r="I381" s="283"/>
      <c r="J381" s="283"/>
      <c r="K381" s="283"/>
      <c r="L381" s="283"/>
      <c r="M381" s="283"/>
      <c r="N381" s="283"/>
      <c r="O381" s="267"/>
    </row>
    <row r="382" spans="1:15" ht="11.25">
      <c r="A382" s="283"/>
      <c r="B382" s="283"/>
      <c r="C382" s="283"/>
      <c r="D382" s="283"/>
      <c r="E382" s="283"/>
      <c r="F382" s="283"/>
      <c r="G382" s="283"/>
      <c r="H382" s="283"/>
      <c r="I382" s="283"/>
      <c r="J382" s="283"/>
      <c r="K382" s="283"/>
      <c r="L382" s="283"/>
      <c r="M382" s="283"/>
      <c r="N382" s="283"/>
      <c r="O382" s="267"/>
    </row>
    <row r="383" spans="1:15" ht="11.25">
      <c r="A383" s="283"/>
      <c r="B383" s="283"/>
      <c r="C383" s="283"/>
      <c r="D383" s="283"/>
      <c r="E383" s="283"/>
      <c r="F383" s="283"/>
      <c r="G383" s="283"/>
      <c r="H383" s="283"/>
      <c r="I383" s="267"/>
      <c r="J383" s="267"/>
      <c r="K383" s="267"/>
      <c r="L383" s="267"/>
      <c r="M383" s="267"/>
      <c r="N383" s="267"/>
      <c r="O383" s="267"/>
    </row>
    <row r="384" spans="1:15" ht="11.25">
      <c r="A384" s="283"/>
      <c r="B384" s="283"/>
      <c r="C384" s="283"/>
      <c r="D384" s="283"/>
      <c r="E384" s="283"/>
      <c r="F384" s="283"/>
      <c r="G384" s="283"/>
      <c r="H384" s="283"/>
      <c r="I384" s="267"/>
      <c r="J384" s="267"/>
      <c r="K384" s="267"/>
      <c r="L384" s="267"/>
      <c r="M384" s="267"/>
      <c r="N384" s="267"/>
      <c r="O384" s="267"/>
    </row>
    <row r="385" spans="1:15" ht="11.25">
      <c r="A385" s="283"/>
      <c r="B385" s="283"/>
      <c r="C385" s="283"/>
      <c r="D385" s="283"/>
      <c r="E385" s="283"/>
      <c r="F385" s="283"/>
      <c r="G385" s="283"/>
      <c r="H385" s="283"/>
      <c r="I385" s="267"/>
      <c r="J385" s="267"/>
      <c r="K385" s="267"/>
      <c r="L385" s="267"/>
      <c r="M385" s="267"/>
      <c r="N385" s="267"/>
      <c r="O385" s="267"/>
    </row>
    <row r="386" spans="1:15" ht="11.25">
      <c r="A386" s="283"/>
      <c r="B386" s="283"/>
      <c r="C386" s="283"/>
      <c r="D386" s="283"/>
      <c r="E386" s="283"/>
      <c r="F386" s="283"/>
      <c r="G386" s="283"/>
      <c r="H386" s="283"/>
      <c r="I386" s="267"/>
      <c r="J386" s="267"/>
      <c r="K386" s="267"/>
      <c r="L386" s="267"/>
      <c r="M386" s="267"/>
      <c r="N386" s="267"/>
      <c r="O386" s="267"/>
    </row>
    <row r="387" spans="1:15" ht="11.25">
      <c r="A387" s="283"/>
      <c r="B387" s="283"/>
      <c r="C387" s="283"/>
      <c r="D387" s="283"/>
      <c r="E387" s="283"/>
      <c r="F387" s="283"/>
      <c r="G387" s="283"/>
      <c r="H387" s="283"/>
      <c r="I387" s="267"/>
      <c r="J387" s="267"/>
      <c r="K387" s="267"/>
      <c r="L387" s="267"/>
      <c r="M387" s="267"/>
      <c r="N387" s="267"/>
      <c r="O387" s="267"/>
    </row>
    <row r="388" spans="1:15" ht="11.25">
      <c r="A388" s="283"/>
      <c r="B388" s="283"/>
      <c r="C388" s="283"/>
      <c r="D388" s="283"/>
      <c r="E388" s="283"/>
      <c r="F388" s="283"/>
      <c r="G388" s="283"/>
      <c r="H388" s="283"/>
      <c r="I388" s="267"/>
      <c r="J388" s="267"/>
      <c r="K388" s="267"/>
      <c r="L388" s="267"/>
      <c r="M388" s="267"/>
      <c r="N388" s="267"/>
      <c r="O388" s="267"/>
    </row>
    <row r="389" spans="1:15" ht="11.25">
      <c r="A389" s="283"/>
      <c r="B389" s="283"/>
      <c r="C389" s="283"/>
      <c r="D389" s="283"/>
      <c r="E389" s="283"/>
      <c r="F389" s="283"/>
      <c r="G389" s="283"/>
      <c r="H389" s="283"/>
      <c r="I389" s="267"/>
      <c r="J389" s="267"/>
      <c r="K389" s="267"/>
      <c r="L389" s="267"/>
      <c r="M389" s="267"/>
      <c r="N389" s="267"/>
      <c r="O389" s="267"/>
    </row>
    <row r="390" spans="1:15" ht="11.25">
      <c r="A390" s="283"/>
      <c r="B390" s="283"/>
      <c r="C390" s="283"/>
      <c r="D390" s="283"/>
      <c r="E390" s="283"/>
      <c r="F390" s="283"/>
      <c r="G390" s="283"/>
      <c r="H390" s="283"/>
      <c r="I390" s="267"/>
      <c r="J390" s="267"/>
      <c r="K390" s="267"/>
      <c r="L390" s="267"/>
      <c r="M390" s="267"/>
      <c r="N390" s="267"/>
      <c r="O390" s="267"/>
    </row>
    <row r="391" spans="1:15" ht="11.25">
      <c r="A391" s="283"/>
      <c r="B391" s="283"/>
      <c r="C391" s="283"/>
      <c r="D391" s="283"/>
      <c r="E391" s="283"/>
      <c r="F391" s="283"/>
      <c r="G391" s="283"/>
      <c r="H391" s="283"/>
      <c r="I391" s="267"/>
      <c r="J391" s="267"/>
      <c r="K391" s="267"/>
      <c r="L391" s="267"/>
      <c r="M391" s="267"/>
      <c r="N391" s="267"/>
      <c r="O391" s="267"/>
    </row>
    <row r="392" spans="1:15" ht="11.25">
      <c r="A392" s="283"/>
      <c r="B392" s="283"/>
      <c r="C392" s="283"/>
      <c r="D392" s="283"/>
      <c r="E392" s="283"/>
      <c r="F392" s="283"/>
      <c r="G392" s="283"/>
      <c r="H392" s="283"/>
      <c r="I392" s="267"/>
      <c r="J392" s="267"/>
      <c r="K392" s="267"/>
      <c r="L392" s="267"/>
      <c r="M392" s="267"/>
      <c r="N392" s="267"/>
      <c r="O392" s="267"/>
    </row>
    <row r="393" spans="1:15" ht="11.25">
      <c r="A393" s="283"/>
      <c r="B393" s="283"/>
      <c r="C393" s="283"/>
      <c r="D393" s="283"/>
      <c r="E393" s="283"/>
      <c r="F393" s="283"/>
      <c r="G393" s="283"/>
      <c r="H393" s="283"/>
      <c r="I393" s="267"/>
      <c r="J393" s="267"/>
      <c r="K393" s="267"/>
      <c r="L393" s="267"/>
      <c r="M393" s="267"/>
      <c r="N393" s="267"/>
      <c r="O393" s="267"/>
    </row>
    <row r="394" spans="1:15" ht="11.25">
      <c r="A394" s="283"/>
      <c r="B394" s="283"/>
      <c r="C394" s="283"/>
      <c r="D394" s="283"/>
      <c r="E394" s="283"/>
      <c r="F394" s="283"/>
      <c r="G394" s="283"/>
      <c r="H394" s="283"/>
      <c r="I394" s="267"/>
      <c r="J394" s="267"/>
      <c r="K394" s="267"/>
      <c r="L394" s="267"/>
      <c r="M394" s="267"/>
      <c r="N394" s="267"/>
      <c r="O394" s="267"/>
    </row>
    <row r="395" spans="1:15" ht="11.25">
      <c r="A395" s="283"/>
      <c r="B395" s="283"/>
      <c r="C395" s="283"/>
      <c r="D395" s="283"/>
      <c r="E395" s="283"/>
      <c r="F395" s="283"/>
      <c r="G395" s="283"/>
      <c r="H395" s="283"/>
      <c r="I395" s="267"/>
      <c r="J395" s="267"/>
      <c r="K395" s="267"/>
      <c r="L395" s="267"/>
      <c r="M395" s="267"/>
      <c r="N395" s="267"/>
      <c r="O395" s="267"/>
    </row>
    <row r="396" spans="1:15" ht="11.25">
      <c r="A396" s="283"/>
      <c r="B396" s="283"/>
      <c r="C396" s="283"/>
      <c r="D396" s="283"/>
      <c r="E396" s="283"/>
      <c r="F396" s="283"/>
      <c r="G396" s="283"/>
      <c r="H396" s="283"/>
      <c r="I396" s="267"/>
      <c r="J396" s="267"/>
      <c r="K396" s="267"/>
      <c r="L396" s="267"/>
      <c r="M396" s="267"/>
      <c r="N396" s="267"/>
      <c r="O396" s="267"/>
    </row>
    <row r="397" spans="1:15" ht="11.25">
      <c r="A397" s="283"/>
      <c r="B397" s="283"/>
      <c r="C397" s="283"/>
      <c r="D397" s="283"/>
      <c r="E397" s="283"/>
      <c r="F397" s="283"/>
      <c r="G397" s="283"/>
      <c r="H397" s="283"/>
      <c r="I397" s="267"/>
      <c r="J397" s="267"/>
      <c r="K397" s="267"/>
      <c r="L397" s="267"/>
      <c r="M397" s="267"/>
      <c r="N397" s="267"/>
      <c r="O397" s="267"/>
    </row>
    <row r="398" spans="1:8" ht="11.25">
      <c r="A398" s="284"/>
      <c r="B398" s="284"/>
      <c r="C398" s="284"/>
      <c r="D398" s="284"/>
      <c r="E398" s="284"/>
      <c r="F398" s="284"/>
      <c r="G398" s="284"/>
      <c r="H398" s="284"/>
    </row>
    <row r="399" spans="1:8" ht="11.25">
      <c r="A399" s="283"/>
      <c r="B399" s="283"/>
      <c r="C399" s="283"/>
      <c r="D399" s="283"/>
      <c r="E399" s="283"/>
      <c r="F399" s="283"/>
      <c r="G399" s="283"/>
      <c r="H399" s="283"/>
    </row>
    <row r="400" spans="1:8" ht="11.25">
      <c r="A400" s="283"/>
      <c r="B400" s="283"/>
      <c r="C400" s="283"/>
      <c r="D400" s="283"/>
      <c r="E400" s="283"/>
      <c r="F400" s="283"/>
      <c r="G400" s="283"/>
      <c r="H400" s="283"/>
    </row>
    <row r="401" spans="1:8" s="245" customFormat="1" ht="11.25">
      <c r="A401" s="283"/>
      <c r="B401" s="283"/>
      <c r="C401" s="283"/>
      <c r="D401" s="283"/>
      <c r="E401" s="283"/>
      <c r="F401" s="283"/>
      <c r="G401" s="283"/>
      <c r="H401" s="283"/>
    </row>
    <row r="402" spans="1:8" s="245" customFormat="1" ht="11.25">
      <c r="A402" s="283"/>
      <c r="B402" s="283"/>
      <c r="C402" s="283"/>
      <c r="D402" s="283"/>
      <c r="E402" s="283"/>
      <c r="F402" s="283"/>
      <c r="G402" s="283"/>
      <c r="H402" s="283"/>
    </row>
    <row r="403" spans="1:8" s="245" customFormat="1" ht="11.25">
      <c r="A403" s="283"/>
      <c r="B403" s="283"/>
      <c r="C403" s="283"/>
      <c r="D403" s="283"/>
      <c r="E403" s="283"/>
      <c r="F403" s="283"/>
      <c r="G403" s="283"/>
      <c r="H403" s="283"/>
    </row>
  </sheetData>
  <sheetProtection sheet="1" objects="1" scenarios="1" formatCells="0" formatColumns="0" formatRows="0"/>
  <mergeCells count="98">
    <mergeCell ref="C2:O2"/>
    <mergeCell ref="P2:AB2"/>
    <mergeCell ref="C3:O3"/>
    <mergeCell ref="P3:AB3"/>
    <mergeCell ref="C4:O4"/>
    <mergeCell ref="P4:AB4"/>
    <mergeCell ref="C5:O5"/>
    <mergeCell ref="P5:AB5"/>
    <mergeCell ref="C6:N6"/>
    <mergeCell ref="O6:O11"/>
    <mergeCell ref="P6:AA6"/>
    <mergeCell ref="AB6:AB11"/>
    <mergeCell ref="C7:H7"/>
    <mergeCell ref="I7:L7"/>
    <mergeCell ref="M7:N7"/>
    <mergeCell ref="P7:U7"/>
    <mergeCell ref="V7:Y7"/>
    <mergeCell ref="Z7:AA7"/>
    <mergeCell ref="K8:L9"/>
    <mergeCell ref="M8:N8"/>
    <mergeCell ref="P8:P11"/>
    <mergeCell ref="V8:W9"/>
    <mergeCell ref="Z8:AA8"/>
    <mergeCell ref="Z9:Z11"/>
    <mergeCell ref="AA9:AA11"/>
    <mergeCell ref="X10:X11"/>
    <mergeCell ref="A8:A11"/>
    <mergeCell ref="B8:B11"/>
    <mergeCell ref="C8:C11"/>
    <mergeCell ref="D8:D11"/>
    <mergeCell ref="I8:J9"/>
    <mergeCell ref="X8:Y9"/>
    <mergeCell ref="M9:M11"/>
    <mergeCell ref="N9:N11"/>
    <mergeCell ref="V10:V11"/>
    <mergeCell ref="W10:W11"/>
    <mergeCell ref="Y10:Y11"/>
    <mergeCell ref="T10:T11"/>
    <mergeCell ref="U10:U11"/>
    <mergeCell ref="B36:B43"/>
    <mergeCell ref="K10:K11"/>
    <mergeCell ref="L10:L11"/>
    <mergeCell ref="R10:R11"/>
    <mergeCell ref="S10:S11"/>
    <mergeCell ref="E10:E11"/>
    <mergeCell ref="F10:F11"/>
    <mergeCell ref="G10:G11"/>
    <mergeCell ref="H10:H11"/>
    <mergeCell ref="I10:I11"/>
    <mergeCell ref="J10:J11"/>
    <mergeCell ref="Q8:Q11"/>
    <mergeCell ref="B12:B19"/>
    <mergeCell ref="B20:B27"/>
    <mergeCell ref="B28:B35"/>
    <mergeCell ref="B132:B139"/>
    <mergeCell ref="B44:B51"/>
    <mergeCell ref="B52:B59"/>
    <mergeCell ref="B60:B67"/>
    <mergeCell ref="B68:B75"/>
    <mergeCell ref="B76:B83"/>
    <mergeCell ref="B84:B91"/>
    <mergeCell ref="B92:B99"/>
    <mergeCell ref="B100:B107"/>
    <mergeCell ref="B108:B115"/>
    <mergeCell ref="B116:B123"/>
    <mergeCell ref="B124:B131"/>
    <mergeCell ref="B228:B235"/>
    <mergeCell ref="B140:B147"/>
    <mergeCell ref="B148:B155"/>
    <mergeCell ref="B156:B163"/>
    <mergeCell ref="B164:B171"/>
    <mergeCell ref="B172:B179"/>
    <mergeCell ref="B180:B187"/>
    <mergeCell ref="B188:B195"/>
    <mergeCell ref="B196:B203"/>
    <mergeCell ref="B204:B211"/>
    <mergeCell ref="B212:B219"/>
    <mergeCell ref="B220:B227"/>
    <mergeCell ref="B324:B331"/>
    <mergeCell ref="B236:B243"/>
    <mergeCell ref="B244:B251"/>
    <mergeCell ref="B252:B259"/>
    <mergeCell ref="B260:B267"/>
    <mergeCell ref="B268:B275"/>
    <mergeCell ref="B276:B283"/>
    <mergeCell ref="B284:B291"/>
    <mergeCell ref="B292:B299"/>
    <mergeCell ref="B300:B307"/>
    <mergeCell ref="B308:B315"/>
    <mergeCell ref="B316:B323"/>
    <mergeCell ref="C378:O378"/>
    <mergeCell ref="P378:AB378"/>
    <mergeCell ref="B332:B339"/>
    <mergeCell ref="B340:B347"/>
    <mergeCell ref="B348:B355"/>
    <mergeCell ref="B356:B363"/>
    <mergeCell ref="C377:O377"/>
    <mergeCell ref="P377:AB377"/>
  </mergeCells>
  <dataValidations count="2">
    <dataValidation operator="greaterThanOrEqual" allowBlank="1" showInputMessage="1" showErrorMessage="1" error="This value must be a number" sqref="B300:B307"/>
    <dataValidation type="custom" operator="greaterThanOrEqual" allowBlank="1" showInputMessage="1" showErrorMessage="1" error="This value must be a number" sqref="B12:B91 B108:B299 B308:B355">
      <formula1>ISNUMBER(B12)</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35" r:id="rId2"/>
  <rowBreaks count="5" manualBreakCount="5">
    <brk id="67" max="27" man="1"/>
    <brk id="139" max="27" man="1"/>
    <brk id="211" max="27" man="1"/>
    <brk id="283" max="27" man="1"/>
    <brk id="347" max="27" man="1"/>
  </rowBreaks>
  <colBreaks count="1" manualBreakCount="1">
    <brk id="15" max="382" man="1"/>
  </colBreaks>
  <drawing r:id="rId1"/>
</worksheet>
</file>

<file path=xl/worksheets/sheet12.xml><?xml version="1.0" encoding="utf-8"?>
<worksheet xmlns="http://schemas.openxmlformats.org/spreadsheetml/2006/main" xmlns:r="http://schemas.openxmlformats.org/officeDocument/2006/relationships">
  <dimension ref="B1:AD31"/>
  <sheetViews>
    <sheetView showGridLines="0" zoomScale="70" zoomScaleNormal="70" zoomScalePageLayoutView="0" workbookViewId="0" topLeftCell="A1">
      <selection activeCell="C4" sqref="C4:P4"/>
    </sheetView>
  </sheetViews>
  <sheetFormatPr defaultColWidth="9.140625" defaultRowHeight="12.75"/>
  <cols>
    <col min="1" max="1" width="2.140625" style="1" customWidth="1"/>
    <col min="2" max="2" width="75.57421875" style="1" customWidth="1"/>
    <col min="3" max="30" width="16.7109375" style="1" customWidth="1"/>
    <col min="31" max="16384" width="9.140625" style="1" customWidth="1"/>
  </cols>
  <sheetData>
    <row r="1" spans="3:30" s="559" customFormat="1" ht="14.25">
      <c r="C1" s="285">
        <v>201809</v>
      </c>
      <c r="D1" s="285">
        <v>201809</v>
      </c>
      <c r="E1" s="285">
        <v>201809</v>
      </c>
      <c r="F1" s="285">
        <v>201809</v>
      </c>
      <c r="G1" s="285">
        <v>201809</v>
      </c>
      <c r="H1" s="285">
        <v>201809</v>
      </c>
      <c r="I1" s="285">
        <v>201809</v>
      </c>
      <c r="J1" s="285">
        <v>201812</v>
      </c>
      <c r="K1" s="285">
        <v>201812</v>
      </c>
      <c r="L1" s="285">
        <v>201812</v>
      </c>
      <c r="M1" s="285">
        <v>201812</v>
      </c>
      <c r="N1" s="285">
        <v>201812</v>
      </c>
      <c r="O1" s="285">
        <v>201812</v>
      </c>
      <c r="P1" s="285">
        <v>201812</v>
      </c>
      <c r="Q1" s="12">
        <v>201903</v>
      </c>
      <c r="R1" s="12">
        <v>201903</v>
      </c>
      <c r="S1" s="12">
        <v>201903</v>
      </c>
      <c r="T1" s="12">
        <v>201903</v>
      </c>
      <c r="U1" s="12">
        <v>201903</v>
      </c>
      <c r="V1" s="12">
        <v>201903</v>
      </c>
      <c r="W1" s="12">
        <v>201903</v>
      </c>
      <c r="X1" s="285">
        <v>201906</v>
      </c>
      <c r="Y1" s="285">
        <v>201906</v>
      </c>
      <c r="Z1" s="285">
        <v>201906</v>
      </c>
      <c r="AA1" s="285">
        <v>201906</v>
      </c>
      <c r="AB1" s="285">
        <v>201906</v>
      </c>
      <c r="AC1" s="285">
        <v>201906</v>
      </c>
      <c r="AD1" s="285">
        <v>201906</v>
      </c>
    </row>
    <row r="2" spans="2:30" ht="24.75" customHeight="1">
      <c r="B2" s="560"/>
      <c r="C2" s="826" t="s">
        <v>0</v>
      </c>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row>
    <row r="3" spans="2:30" ht="24.75" customHeight="1">
      <c r="B3" s="560"/>
      <c r="C3" s="827" t="s">
        <v>520</v>
      </c>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row>
    <row r="4" spans="2:30" ht="27" customHeight="1">
      <c r="B4" s="561"/>
      <c r="C4" s="828" t="str">
        <f>Cover!C5</f>
        <v>Intesa Sanpaolo S.p.A.</v>
      </c>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row>
    <row r="5" spans="2:16" ht="13.5" thickBot="1">
      <c r="B5" s="562"/>
      <c r="C5" s="562"/>
      <c r="D5" s="562"/>
      <c r="E5" s="562"/>
      <c r="F5" s="562"/>
      <c r="G5" s="562"/>
      <c r="H5" s="562"/>
      <c r="I5" s="562"/>
      <c r="J5" s="562"/>
      <c r="K5" s="562"/>
      <c r="L5" s="562"/>
      <c r="M5" s="562"/>
      <c r="N5" s="562"/>
      <c r="O5" s="562"/>
      <c r="P5" s="562"/>
    </row>
    <row r="6" spans="2:30" ht="30" customHeight="1" thickBot="1">
      <c r="B6" s="563"/>
      <c r="C6" s="823" t="s">
        <v>11</v>
      </c>
      <c r="D6" s="824"/>
      <c r="E6" s="824"/>
      <c r="F6" s="824"/>
      <c r="G6" s="824"/>
      <c r="H6" s="824"/>
      <c r="I6" s="824"/>
      <c r="J6" s="823" t="s">
        <v>12</v>
      </c>
      <c r="K6" s="824"/>
      <c r="L6" s="824"/>
      <c r="M6" s="824"/>
      <c r="N6" s="824"/>
      <c r="O6" s="824"/>
      <c r="P6" s="824"/>
      <c r="Q6" s="823" t="s">
        <v>13</v>
      </c>
      <c r="R6" s="824"/>
      <c r="S6" s="824"/>
      <c r="T6" s="824"/>
      <c r="U6" s="824"/>
      <c r="V6" s="824"/>
      <c r="W6" s="825"/>
      <c r="X6" s="823" t="s">
        <v>14</v>
      </c>
      <c r="Y6" s="824"/>
      <c r="Z6" s="824"/>
      <c r="AA6" s="824"/>
      <c r="AB6" s="824"/>
      <c r="AC6" s="824"/>
      <c r="AD6" s="825"/>
    </row>
    <row r="7" spans="2:30" ht="65.25" customHeight="1">
      <c r="B7" s="564"/>
      <c r="C7" s="815" t="s">
        <v>350</v>
      </c>
      <c r="D7" s="816"/>
      <c r="E7" s="816"/>
      <c r="F7" s="817"/>
      <c r="G7" s="818" t="s">
        <v>521</v>
      </c>
      <c r="H7" s="819"/>
      <c r="I7" s="820" t="s">
        <v>522</v>
      </c>
      <c r="J7" s="815" t="s">
        <v>350</v>
      </c>
      <c r="K7" s="816"/>
      <c r="L7" s="816"/>
      <c r="M7" s="817"/>
      <c r="N7" s="818" t="s">
        <v>521</v>
      </c>
      <c r="O7" s="819"/>
      <c r="P7" s="820" t="s">
        <v>522</v>
      </c>
      <c r="Q7" s="815" t="s">
        <v>350</v>
      </c>
      <c r="R7" s="816"/>
      <c r="S7" s="816"/>
      <c r="T7" s="817"/>
      <c r="U7" s="818" t="s">
        <v>521</v>
      </c>
      <c r="V7" s="819"/>
      <c r="W7" s="820" t="s">
        <v>522</v>
      </c>
      <c r="X7" s="815" t="s">
        <v>350</v>
      </c>
      <c r="Y7" s="816"/>
      <c r="Z7" s="816"/>
      <c r="AA7" s="817"/>
      <c r="AB7" s="818" t="s">
        <v>521</v>
      </c>
      <c r="AC7" s="819"/>
      <c r="AD7" s="820" t="s">
        <v>522</v>
      </c>
    </row>
    <row r="8" spans="2:30" ht="57.75" customHeight="1">
      <c r="B8" s="565"/>
      <c r="C8" s="813"/>
      <c r="D8" s="805" t="s">
        <v>523</v>
      </c>
      <c r="E8" s="807" t="s">
        <v>524</v>
      </c>
      <c r="F8" s="808"/>
      <c r="G8" s="809" t="s">
        <v>525</v>
      </c>
      <c r="H8" s="811" t="s">
        <v>526</v>
      </c>
      <c r="I8" s="821"/>
      <c r="J8" s="813"/>
      <c r="K8" s="805" t="s">
        <v>523</v>
      </c>
      <c r="L8" s="807" t="s">
        <v>524</v>
      </c>
      <c r="M8" s="808"/>
      <c r="N8" s="809" t="s">
        <v>525</v>
      </c>
      <c r="O8" s="811" t="s">
        <v>526</v>
      </c>
      <c r="P8" s="821"/>
      <c r="Q8" s="813"/>
      <c r="R8" s="805" t="s">
        <v>523</v>
      </c>
      <c r="S8" s="807" t="s">
        <v>524</v>
      </c>
      <c r="T8" s="808"/>
      <c r="U8" s="809" t="s">
        <v>525</v>
      </c>
      <c r="V8" s="811" t="s">
        <v>526</v>
      </c>
      <c r="W8" s="821"/>
      <c r="X8" s="813"/>
      <c r="Y8" s="805" t="s">
        <v>523</v>
      </c>
      <c r="Z8" s="807" t="s">
        <v>524</v>
      </c>
      <c r="AA8" s="808"/>
      <c r="AB8" s="809" t="s">
        <v>525</v>
      </c>
      <c r="AC8" s="811" t="s">
        <v>526</v>
      </c>
      <c r="AD8" s="821"/>
    </row>
    <row r="9" spans="2:30" ht="42" customHeight="1" thickBot="1">
      <c r="B9" s="566" t="s">
        <v>280</v>
      </c>
      <c r="C9" s="814"/>
      <c r="D9" s="806"/>
      <c r="E9" s="567"/>
      <c r="F9" s="568" t="s">
        <v>416</v>
      </c>
      <c r="G9" s="810"/>
      <c r="H9" s="812"/>
      <c r="I9" s="822"/>
      <c r="J9" s="814"/>
      <c r="K9" s="806"/>
      <c r="L9" s="567"/>
      <c r="M9" s="568" t="s">
        <v>416</v>
      </c>
      <c r="N9" s="810"/>
      <c r="O9" s="812"/>
      <c r="P9" s="822"/>
      <c r="Q9" s="814"/>
      <c r="R9" s="806"/>
      <c r="S9" s="567"/>
      <c r="T9" s="568" t="s">
        <v>416</v>
      </c>
      <c r="U9" s="810"/>
      <c r="V9" s="812"/>
      <c r="W9" s="822"/>
      <c r="X9" s="814"/>
      <c r="Y9" s="806"/>
      <c r="Z9" s="567"/>
      <c r="AA9" s="568" t="s">
        <v>416</v>
      </c>
      <c r="AB9" s="810"/>
      <c r="AC9" s="812"/>
      <c r="AD9" s="822"/>
    </row>
    <row r="10" spans="2:30" ht="25.5" customHeight="1">
      <c r="B10" s="569" t="s">
        <v>527</v>
      </c>
      <c r="C10" s="570">
        <v>85200.541708</v>
      </c>
      <c r="D10" s="571">
        <v>0.008446</v>
      </c>
      <c r="E10" s="571">
        <v>88.55828299999999</v>
      </c>
      <c r="F10" s="572">
        <v>88.55828399999999</v>
      </c>
      <c r="G10" s="570">
        <v>155.496252</v>
      </c>
      <c r="H10" s="573">
        <v>42.314942</v>
      </c>
      <c r="I10" s="574">
        <v>0</v>
      </c>
      <c r="J10" s="570">
        <v>80210.777016</v>
      </c>
      <c r="K10" s="571">
        <v>1.642611</v>
      </c>
      <c r="L10" s="571">
        <v>102.370602</v>
      </c>
      <c r="M10" s="572">
        <v>102.370602</v>
      </c>
      <c r="N10" s="570">
        <v>159.390739</v>
      </c>
      <c r="O10" s="573">
        <v>42.785967</v>
      </c>
      <c r="P10" s="574">
        <v>0</v>
      </c>
      <c r="Q10" s="570">
        <v>91655.285061</v>
      </c>
      <c r="R10" s="571">
        <v>1.280072</v>
      </c>
      <c r="S10" s="571">
        <v>117.746793</v>
      </c>
      <c r="T10" s="572">
        <v>117.746793</v>
      </c>
      <c r="U10" s="570">
        <v>121.541756</v>
      </c>
      <c r="V10" s="573">
        <v>90.615461</v>
      </c>
      <c r="W10" s="574">
        <v>0</v>
      </c>
      <c r="X10" s="570">
        <v>90187.67717</v>
      </c>
      <c r="Y10" s="571">
        <v>0.029916</v>
      </c>
      <c r="Z10" s="571">
        <v>118.388215</v>
      </c>
      <c r="AA10" s="572">
        <v>118.388215</v>
      </c>
      <c r="AB10" s="570">
        <v>135.587698</v>
      </c>
      <c r="AC10" s="573">
        <v>92.945715</v>
      </c>
      <c r="AD10" s="574">
        <v>0</v>
      </c>
    </row>
    <row r="11" spans="2:30" ht="25.5" customHeight="1">
      <c r="B11" s="575" t="s">
        <v>528</v>
      </c>
      <c r="C11" s="576">
        <v>1162.717947</v>
      </c>
      <c r="D11" s="577">
        <v>0</v>
      </c>
      <c r="E11" s="577">
        <v>0</v>
      </c>
      <c r="F11" s="578">
        <v>0</v>
      </c>
      <c r="G11" s="576">
        <v>21.125109000000002</v>
      </c>
      <c r="H11" s="579">
        <v>0</v>
      </c>
      <c r="I11" s="580">
        <v>0</v>
      </c>
      <c r="J11" s="576">
        <v>143.894785</v>
      </c>
      <c r="K11" s="577">
        <v>0</v>
      </c>
      <c r="L11" s="577">
        <v>0</v>
      </c>
      <c r="M11" s="578">
        <v>0</v>
      </c>
      <c r="N11" s="576">
        <v>5.3544719999999995</v>
      </c>
      <c r="O11" s="579">
        <v>0</v>
      </c>
      <c r="P11" s="580">
        <v>0</v>
      </c>
      <c r="Q11" s="576">
        <v>142.29949</v>
      </c>
      <c r="R11" s="577">
        <v>0</v>
      </c>
      <c r="S11" s="577">
        <v>0</v>
      </c>
      <c r="T11" s="578">
        <v>0</v>
      </c>
      <c r="U11" s="576">
        <v>3.6947360000000002</v>
      </c>
      <c r="V11" s="579">
        <v>0</v>
      </c>
      <c r="W11" s="580">
        <v>0</v>
      </c>
      <c r="X11" s="576">
        <v>140.655262</v>
      </c>
      <c r="Y11" s="577">
        <v>0</v>
      </c>
      <c r="Z11" s="577">
        <v>0</v>
      </c>
      <c r="AA11" s="578">
        <v>0</v>
      </c>
      <c r="AB11" s="576">
        <v>4.007236</v>
      </c>
      <c r="AC11" s="579">
        <v>0</v>
      </c>
      <c r="AD11" s="580">
        <v>0</v>
      </c>
    </row>
    <row r="12" spans="2:30" ht="25.5" customHeight="1">
      <c r="B12" s="575" t="s">
        <v>529</v>
      </c>
      <c r="C12" s="576">
        <v>69103.600306</v>
      </c>
      <c r="D12" s="577">
        <v>0.008446</v>
      </c>
      <c r="E12" s="577">
        <v>29.389395</v>
      </c>
      <c r="F12" s="578">
        <v>29.389396</v>
      </c>
      <c r="G12" s="576">
        <v>64.452299</v>
      </c>
      <c r="H12" s="579">
        <v>2.468181</v>
      </c>
      <c r="I12" s="580">
        <v>0</v>
      </c>
      <c r="J12" s="576">
        <v>63024.895898</v>
      </c>
      <c r="K12" s="577">
        <v>1.642611</v>
      </c>
      <c r="L12" s="577">
        <v>27.631017</v>
      </c>
      <c r="M12" s="578">
        <v>27.631017</v>
      </c>
      <c r="N12" s="576">
        <v>82.33397199999999</v>
      </c>
      <c r="O12" s="579">
        <v>2.3274030000000003</v>
      </c>
      <c r="P12" s="580">
        <v>0</v>
      </c>
      <c r="Q12" s="576">
        <v>71451.938012</v>
      </c>
      <c r="R12" s="577">
        <v>1.280072</v>
      </c>
      <c r="S12" s="577">
        <v>10.501762</v>
      </c>
      <c r="T12" s="578">
        <v>10.501762</v>
      </c>
      <c r="U12" s="576">
        <v>89.388916</v>
      </c>
      <c r="V12" s="579">
        <v>2.152883</v>
      </c>
      <c r="W12" s="580">
        <v>0</v>
      </c>
      <c r="X12" s="576">
        <v>66789.055031</v>
      </c>
      <c r="Y12" s="577">
        <v>0.029916</v>
      </c>
      <c r="Z12" s="577">
        <v>11.516758</v>
      </c>
      <c r="AA12" s="578">
        <v>11.516758</v>
      </c>
      <c r="AB12" s="576">
        <v>102.061837</v>
      </c>
      <c r="AC12" s="579">
        <v>2.130286</v>
      </c>
      <c r="AD12" s="580">
        <v>0</v>
      </c>
    </row>
    <row r="13" spans="2:30" ht="25.5" customHeight="1">
      <c r="B13" s="575" t="s">
        <v>530</v>
      </c>
      <c r="C13" s="576">
        <v>3878.802391</v>
      </c>
      <c r="D13" s="577">
        <v>0</v>
      </c>
      <c r="E13" s="577">
        <v>0</v>
      </c>
      <c r="F13" s="578">
        <v>0</v>
      </c>
      <c r="G13" s="576">
        <v>50.256223999999996</v>
      </c>
      <c r="H13" s="579">
        <v>0</v>
      </c>
      <c r="I13" s="580">
        <v>0</v>
      </c>
      <c r="J13" s="576">
        <v>3912.124819</v>
      </c>
      <c r="K13" s="577">
        <v>0</v>
      </c>
      <c r="L13" s="577">
        <v>0</v>
      </c>
      <c r="M13" s="578">
        <v>0</v>
      </c>
      <c r="N13" s="576">
        <v>50.079353</v>
      </c>
      <c r="O13" s="579">
        <v>0</v>
      </c>
      <c r="P13" s="580">
        <v>0</v>
      </c>
      <c r="Q13" s="576">
        <v>5065.900472</v>
      </c>
      <c r="R13" s="577">
        <v>0</v>
      </c>
      <c r="S13" s="577">
        <v>0</v>
      </c>
      <c r="T13" s="578">
        <v>0</v>
      </c>
      <c r="U13" s="576">
        <v>3.152612</v>
      </c>
      <c r="V13" s="579">
        <v>0</v>
      </c>
      <c r="W13" s="580">
        <v>0</v>
      </c>
      <c r="X13" s="576">
        <v>6373.015416</v>
      </c>
      <c r="Y13" s="577">
        <v>0</v>
      </c>
      <c r="Z13" s="577">
        <v>0</v>
      </c>
      <c r="AA13" s="578">
        <v>0</v>
      </c>
      <c r="AB13" s="576">
        <v>3.888688</v>
      </c>
      <c r="AC13" s="579">
        <v>0</v>
      </c>
      <c r="AD13" s="580">
        <v>0</v>
      </c>
    </row>
    <row r="14" spans="2:30" ht="25.5" customHeight="1">
      <c r="B14" s="575" t="s">
        <v>531</v>
      </c>
      <c r="C14" s="576">
        <v>8814.695851</v>
      </c>
      <c r="D14" s="577">
        <v>0</v>
      </c>
      <c r="E14" s="577">
        <v>22.231724999999997</v>
      </c>
      <c r="F14" s="578">
        <v>22.231724999999997</v>
      </c>
      <c r="G14" s="576">
        <v>9.641781</v>
      </c>
      <c r="H14" s="579">
        <v>17.199773</v>
      </c>
      <c r="I14" s="580">
        <v>0</v>
      </c>
      <c r="J14" s="576">
        <v>10919.038562</v>
      </c>
      <c r="K14" s="577">
        <v>0</v>
      </c>
      <c r="L14" s="577">
        <v>22.80845</v>
      </c>
      <c r="M14" s="578">
        <v>22.80845</v>
      </c>
      <c r="N14" s="576">
        <v>12.18145</v>
      </c>
      <c r="O14" s="579">
        <v>17.811759</v>
      </c>
      <c r="P14" s="580">
        <v>0</v>
      </c>
      <c r="Q14" s="576">
        <v>12092.202867999998</v>
      </c>
      <c r="R14" s="577">
        <v>0</v>
      </c>
      <c r="S14" s="577">
        <v>70.629328</v>
      </c>
      <c r="T14" s="578">
        <v>70.629328</v>
      </c>
      <c r="U14" s="576">
        <v>16.291318</v>
      </c>
      <c r="V14" s="579">
        <v>65.815778</v>
      </c>
      <c r="W14" s="580">
        <v>0</v>
      </c>
      <c r="X14" s="576">
        <v>13244.220785000001</v>
      </c>
      <c r="Y14" s="577">
        <v>0</v>
      </c>
      <c r="Z14" s="577">
        <v>70.255476</v>
      </c>
      <c r="AA14" s="578">
        <v>70.255476</v>
      </c>
      <c r="AB14" s="576">
        <v>15.866009</v>
      </c>
      <c r="AC14" s="579">
        <v>68.551396</v>
      </c>
      <c r="AD14" s="580">
        <v>0</v>
      </c>
    </row>
    <row r="15" spans="2:30" ht="25.5" customHeight="1">
      <c r="B15" s="575" t="s">
        <v>532</v>
      </c>
      <c r="C15" s="576">
        <v>2240.725213</v>
      </c>
      <c r="D15" s="577">
        <v>0</v>
      </c>
      <c r="E15" s="577">
        <v>36.937163</v>
      </c>
      <c r="F15" s="578">
        <v>36.937163</v>
      </c>
      <c r="G15" s="576">
        <v>10.020839</v>
      </c>
      <c r="H15" s="579">
        <v>22.646988</v>
      </c>
      <c r="I15" s="580">
        <v>0</v>
      </c>
      <c r="J15" s="576">
        <v>2210.822952</v>
      </c>
      <c r="K15" s="577">
        <v>0</v>
      </c>
      <c r="L15" s="577">
        <v>51.931135</v>
      </c>
      <c r="M15" s="578">
        <v>51.931135</v>
      </c>
      <c r="N15" s="576">
        <v>9.441492</v>
      </c>
      <c r="O15" s="579">
        <v>22.646804999999997</v>
      </c>
      <c r="P15" s="580">
        <v>0</v>
      </c>
      <c r="Q15" s="576">
        <v>2902.9442190000004</v>
      </c>
      <c r="R15" s="577">
        <v>0</v>
      </c>
      <c r="S15" s="577">
        <v>36.615702999999996</v>
      </c>
      <c r="T15" s="578">
        <v>36.615702999999996</v>
      </c>
      <c r="U15" s="576">
        <v>9.014174</v>
      </c>
      <c r="V15" s="579">
        <v>22.6468</v>
      </c>
      <c r="W15" s="580">
        <v>0</v>
      </c>
      <c r="X15" s="576">
        <v>3640.7306759999997</v>
      </c>
      <c r="Y15" s="577">
        <v>0</v>
      </c>
      <c r="Z15" s="577">
        <v>36.615981</v>
      </c>
      <c r="AA15" s="578">
        <v>36.615981</v>
      </c>
      <c r="AB15" s="576">
        <v>9.763928</v>
      </c>
      <c r="AC15" s="579">
        <v>22.264033</v>
      </c>
      <c r="AD15" s="580">
        <v>0</v>
      </c>
    </row>
    <row r="16" spans="2:30" ht="25.5" customHeight="1">
      <c r="B16" s="581" t="s">
        <v>533</v>
      </c>
      <c r="C16" s="582">
        <v>489777.49991300004</v>
      </c>
      <c r="D16" s="583">
        <v>3150.3614580000003</v>
      </c>
      <c r="E16" s="583">
        <v>38578.871162999996</v>
      </c>
      <c r="F16" s="584">
        <v>38421.317769</v>
      </c>
      <c r="G16" s="582">
        <v>2125.471062</v>
      </c>
      <c r="H16" s="585">
        <v>20655.690053000002</v>
      </c>
      <c r="I16" s="586">
        <v>13394.107510000002</v>
      </c>
      <c r="J16" s="582">
        <v>487517.08467999997</v>
      </c>
      <c r="K16" s="583">
        <v>2370.671061</v>
      </c>
      <c r="L16" s="583">
        <v>36679.253218</v>
      </c>
      <c r="M16" s="584">
        <v>36425.174918</v>
      </c>
      <c r="N16" s="582">
        <v>2168.037143</v>
      </c>
      <c r="O16" s="585">
        <v>19908.405999000002</v>
      </c>
      <c r="P16" s="586">
        <v>12602.006426000002</v>
      </c>
      <c r="Q16" s="582">
        <v>503611.73332000006</v>
      </c>
      <c r="R16" s="583">
        <v>3730.0425459999997</v>
      </c>
      <c r="S16" s="583">
        <v>35852.223091</v>
      </c>
      <c r="T16" s="584">
        <v>35716.766625</v>
      </c>
      <c r="U16" s="582">
        <v>2058.083244</v>
      </c>
      <c r="V16" s="585">
        <v>19270.117689</v>
      </c>
      <c r="W16" s="586">
        <v>12449.723523999999</v>
      </c>
      <c r="X16" s="582">
        <v>491874.458454</v>
      </c>
      <c r="Y16" s="583">
        <v>2784.428133</v>
      </c>
      <c r="Z16" s="583">
        <v>35129.150724</v>
      </c>
      <c r="AA16" s="584">
        <v>35129.150382</v>
      </c>
      <c r="AB16" s="582">
        <v>2031.64256</v>
      </c>
      <c r="AC16" s="585">
        <v>18870.781233</v>
      </c>
      <c r="AD16" s="586">
        <v>12237.009752000002</v>
      </c>
    </row>
    <row r="17" spans="2:30" ht="33" customHeight="1">
      <c r="B17" s="575" t="s">
        <v>528</v>
      </c>
      <c r="C17" s="576">
        <v>44099.926997</v>
      </c>
      <c r="D17" s="577">
        <v>0</v>
      </c>
      <c r="E17" s="577">
        <v>0</v>
      </c>
      <c r="F17" s="578">
        <v>0</v>
      </c>
      <c r="G17" s="576">
        <v>6.592075</v>
      </c>
      <c r="H17" s="579">
        <v>0</v>
      </c>
      <c r="I17" s="580">
        <v>0</v>
      </c>
      <c r="J17" s="576">
        <v>44823.20006</v>
      </c>
      <c r="K17" s="577">
        <v>0</v>
      </c>
      <c r="L17" s="577">
        <v>0</v>
      </c>
      <c r="M17" s="578">
        <v>0</v>
      </c>
      <c r="N17" s="576">
        <v>7.11143</v>
      </c>
      <c r="O17" s="579">
        <v>0</v>
      </c>
      <c r="P17" s="580">
        <v>0</v>
      </c>
      <c r="Q17" s="576">
        <v>53165.177687</v>
      </c>
      <c r="R17" s="577">
        <v>0</v>
      </c>
      <c r="S17" s="577">
        <v>0</v>
      </c>
      <c r="T17" s="578">
        <v>0</v>
      </c>
      <c r="U17" s="576">
        <v>5.779364</v>
      </c>
      <c r="V17" s="579">
        <v>0</v>
      </c>
      <c r="W17" s="580">
        <v>0</v>
      </c>
      <c r="X17" s="576">
        <v>43081.56416</v>
      </c>
      <c r="Y17" s="577">
        <v>0</v>
      </c>
      <c r="Z17" s="577">
        <v>0</v>
      </c>
      <c r="AA17" s="578">
        <v>0</v>
      </c>
      <c r="AB17" s="576">
        <v>8.05771</v>
      </c>
      <c r="AC17" s="579">
        <v>0</v>
      </c>
      <c r="AD17" s="580">
        <v>0</v>
      </c>
    </row>
    <row r="18" spans="2:30" ht="33" customHeight="1">
      <c r="B18" s="575" t="s">
        <v>529</v>
      </c>
      <c r="C18" s="576">
        <v>15158.93316</v>
      </c>
      <c r="D18" s="577">
        <v>247.574404</v>
      </c>
      <c r="E18" s="577">
        <v>351.454791</v>
      </c>
      <c r="F18" s="578">
        <v>351.454791</v>
      </c>
      <c r="G18" s="576">
        <v>51.634669</v>
      </c>
      <c r="H18" s="579">
        <v>102.002465</v>
      </c>
      <c r="I18" s="580">
        <v>0.728695</v>
      </c>
      <c r="J18" s="576">
        <v>15540.030195</v>
      </c>
      <c r="K18" s="577">
        <v>200.363654</v>
      </c>
      <c r="L18" s="577">
        <v>381.988267</v>
      </c>
      <c r="M18" s="578">
        <v>381.988268</v>
      </c>
      <c r="N18" s="576">
        <v>58.761556</v>
      </c>
      <c r="O18" s="579">
        <v>120.154542</v>
      </c>
      <c r="P18" s="580">
        <v>1.132787</v>
      </c>
      <c r="Q18" s="576">
        <v>15088.753709</v>
      </c>
      <c r="R18" s="577">
        <v>259.132488</v>
      </c>
      <c r="S18" s="577">
        <v>369.060629</v>
      </c>
      <c r="T18" s="578">
        <v>369.060629</v>
      </c>
      <c r="U18" s="576">
        <v>56.856472</v>
      </c>
      <c r="V18" s="579">
        <v>116.917128</v>
      </c>
      <c r="W18" s="580">
        <v>1.1989459999999998</v>
      </c>
      <c r="X18" s="576">
        <v>15236.406623</v>
      </c>
      <c r="Y18" s="577">
        <v>427.369267</v>
      </c>
      <c r="Z18" s="577">
        <v>363.748436</v>
      </c>
      <c r="AA18" s="578">
        <v>363.748439</v>
      </c>
      <c r="AB18" s="576">
        <v>54.211848</v>
      </c>
      <c r="AC18" s="579">
        <v>121.013964</v>
      </c>
      <c r="AD18" s="580">
        <v>1.1438650000000001</v>
      </c>
    </row>
    <row r="19" spans="2:30" ht="33" customHeight="1">
      <c r="B19" s="575" t="s">
        <v>530</v>
      </c>
      <c r="C19" s="576">
        <v>31642.965294</v>
      </c>
      <c r="D19" s="577">
        <v>0.003954</v>
      </c>
      <c r="E19" s="577">
        <v>4.106377</v>
      </c>
      <c r="F19" s="578">
        <v>4.106377</v>
      </c>
      <c r="G19" s="576">
        <v>37.07427</v>
      </c>
      <c r="H19" s="579">
        <v>4.088101</v>
      </c>
      <c r="I19" s="580">
        <v>0</v>
      </c>
      <c r="J19" s="576">
        <v>30540.736011</v>
      </c>
      <c r="K19" s="577">
        <v>0.578851</v>
      </c>
      <c r="L19" s="577">
        <v>4.109505</v>
      </c>
      <c r="M19" s="578">
        <v>4.105076</v>
      </c>
      <c r="N19" s="576">
        <v>31.438197</v>
      </c>
      <c r="O19" s="579">
        <v>4.099518</v>
      </c>
      <c r="P19" s="580">
        <v>0</v>
      </c>
      <c r="Q19" s="576">
        <v>37039.70942</v>
      </c>
      <c r="R19" s="577">
        <v>0.000351</v>
      </c>
      <c r="S19" s="577">
        <v>102.045627</v>
      </c>
      <c r="T19" s="578">
        <v>102.045625</v>
      </c>
      <c r="U19" s="576">
        <v>33.093765</v>
      </c>
      <c r="V19" s="579">
        <v>19.758813</v>
      </c>
      <c r="W19" s="580">
        <v>1E-06</v>
      </c>
      <c r="X19" s="576">
        <v>37761.005624</v>
      </c>
      <c r="Y19" s="577">
        <v>0.007248</v>
      </c>
      <c r="Z19" s="577">
        <v>101.215957</v>
      </c>
      <c r="AA19" s="578">
        <v>101.21578</v>
      </c>
      <c r="AB19" s="576">
        <v>32.273379</v>
      </c>
      <c r="AC19" s="579">
        <v>18.941801</v>
      </c>
      <c r="AD19" s="580">
        <v>1E-06</v>
      </c>
    </row>
    <row r="20" spans="2:30" ht="33" customHeight="1">
      <c r="B20" s="575" t="s">
        <v>531</v>
      </c>
      <c r="C20" s="576">
        <v>62313.106451</v>
      </c>
      <c r="D20" s="577">
        <v>76.308155</v>
      </c>
      <c r="E20" s="577">
        <v>930.187278</v>
      </c>
      <c r="F20" s="578">
        <v>929.997655</v>
      </c>
      <c r="G20" s="576">
        <v>97.845119</v>
      </c>
      <c r="H20" s="579">
        <v>494.760578</v>
      </c>
      <c r="I20" s="580">
        <v>329.271216</v>
      </c>
      <c r="J20" s="576">
        <v>62783.529856</v>
      </c>
      <c r="K20" s="577">
        <v>41.236485</v>
      </c>
      <c r="L20" s="577">
        <v>868.570389</v>
      </c>
      <c r="M20" s="578">
        <v>863.859782</v>
      </c>
      <c r="N20" s="576">
        <v>106.097637</v>
      </c>
      <c r="O20" s="579">
        <v>485.657323</v>
      </c>
      <c r="P20" s="580">
        <v>292.430559</v>
      </c>
      <c r="Q20" s="576">
        <v>68002.001403</v>
      </c>
      <c r="R20" s="577">
        <v>107.804817</v>
      </c>
      <c r="S20" s="577">
        <v>805.067199</v>
      </c>
      <c r="T20" s="578">
        <v>804.8933049999999</v>
      </c>
      <c r="U20" s="576">
        <v>94.780304</v>
      </c>
      <c r="V20" s="579">
        <v>475.852802</v>
      </c>
      <c r="W20" s="580">
        <v>234.54528000000002</v>
      </c>
      <c r="X20" s="576">
        <v>67487.93899599998</v>
      </c>
      <c r="Y20" s="577">
        <v>51.995397</v>
      </c>
      <c r="Z20" s="577">
        <v>744.436883</v>
      </c>
      <c r="AA20" s="578">
        <v>744.43688</v>
      </c>
      <c r="AB20" s="576">
        <v>105.823021</v>
      </c>
      <c r="AC20" s="579">
        <v>415.55446</v>
      </c>
      <c r="AD20" s="580">
        <v>223.721567</v>
      </c>
    </row>
    <row r="21" spans="2:30" ht="33" customHeight="1">
      <c r="B21" s="575" t="s">
        <v>532</v>
      </c>
      <c r="C21" s="576">
        <v>194658.08110799998</v>
      </c>
      <c r="D21" s="577">
        <v>1410.104108</v>
      </c>
      <c r="E21" s="577">
        <v>30230.333008999998</v>
      </c>
      <c r="F21" s="578">
        <v>30138.2484</v>
      </c>
      <c r="G21" s="576">
        <v>1276.99077</v>
      </c>
      <c r="H21" s="579">
        <v>16459.953887</v>
      </c>
      <c r="I21" s="580">
        <v>10317.792544</v>
      </c>
      <c r="J21" s="576">
        <v>190440.06884800002</v>
      </c>
      <c r="K21" s="577">
        <v>918.659803</v>
      </c>
      <c r="L21" s="577">
        <v>28561.694793</v>
      </c>
      <c r="M21" s="578">
        <v>28417.954846</v>
      </c>
      <c r="N21" s="576">
        <v>1247.287318</v>
      </c>
      <c r="O21" s="579">
        <v>15820.257034</v>
      </c>
      <c r="P21" s="580">
        <v>9624.432965</v>
      </c>
      <c r="Q21" s="576">
        <v>186207.387073</v>
      </c>
      <c r="R21" s="577">
        <v>1595.393821</v>
      </c>
      <c r="S21" s="577">
        <v>27784.250634</v>
      </c>
      <c r="T21" s="578">
        <v>27704.226787</v>
      </c>
      <c r="U21" s="576">
        <v>1168.360466</v>
      </c>
      <c r="V21" s="579">
        <v>15190.557904000001</v>
      </c>
      <c r="W21" s="580">
        <v>9580.881888999998</v>
      </c>
      <c r="X21" s="576">
        <v>185042.019612</v>
      </c>
      <c r="Y21" s="577">
        <v>1179.037064</v>
      </c>
      <c r="Z21" s="577">
        <v>27167.742176000003</v>
      </c>
      <c r="AA21" s="578">
        <v>27167.742172000002</v>
      </c>
      <c r="AB21" s="576">
        <v>1134.379217</v>
      </c>
      <c r="AC21" s="579">
        <v>14831.562584000001</v>
      </c>
      <c r="AD21" s="580">
        <v>9439.649118000001</v>
      </c>
    </row>
    <row r="22" spans="2:30" ht="33" customHeight="1">
      <c r="B22" s="587" t="s">
        <v>534</v>
      </c>
      <c r="C22" s="576">
        <v>86183.64924</v>
      </c>
      <c r="D22" s="577">
        <v>816.161038</v>
      </c>
      <c r="E22" s="577">
        <v>20660.659568</v>
      </c>
      <c r="F22" s="578">
        <v>20624.625432</v>
      </c>
      <c r="G22" s="576">
        <v>737.823724</v>
      </c>
      <c r="H22" s="579">
        <v>11704.810872</v>
      </c>
      <c r="I22" s="580">
        <v>7750.333035000001</v>
      </c>
      <c r="J22" s="576">
        <v>85200.425193</v>
      </c>
      <c r="K22" s="577">
        <v>542.780613</v>
      </c>
      <c r="L22" s="577">
        <v>19954.309498</v>
      </c>
      <c r="M22" s="578">
        <v>19875.363652</v>
      </c>
      <c r="N22" s="576">
        <v>739.876552</v>
      </c>
      <c r="O22" s="579">
        <v>11460.031622</v>
      </c>
      <c r="P22" s="580">
        <v>7363.839352</v>
      </c>
      <c r="Q22" s="576">
        <v>83615.233141</v>
      </c>
      <c r="R22" s="577">
        <v>994.166814</v>
      </c>
      <c r="S22" s="577">
        <v>19456.541877</v>
      </c>
      <c r="T22" s="578">
        <v>19424.06503</v>
      </c>
      <c r="U22" s="576">
        <v>707.447263</v>
      </c>
      <c r="V22" s="579">
        <v>11013.491025</v>
      </c>
      <c r="W22" s="580">
        <v>7359.63258</v>
      </c>
      <c r="X22" s="576">
        <v>82204.689992</v>
      </c>
      <c r="Y22" s="577">
        <v>536.13698</v>
      </c>
      <c r="Z22" s="577">
        <v>19115.409465</v>
      </c>
      <c r="AA22" s="578">
        <v>19115.409463</v>
      </c>
      <c r="AB22" s="576">
        <v>672.558089</v>
      </c>
      <c r="AC22" s="579">
        <v>10766.429804</v>
      </c>
      <c r="AD22" s="580">
        <v>7251.508292</v>
      </c>
    </row>
    <row r="23" spans="2:30" ht="33" customHeight="1" thickBot="1">
      <c r="B23" s="575" t="s">
        <v>535</v>
      </c>
      <c r="C23" s="588">
        <v>141904.48690299998</v>
      </c>
      <c r="D23" s="589">
        <v>1416.3708370000002</v>
      </c>
      <c r="E23" s="589">
        <v>7062.789708</v>
      </c>
      <c r="F23" s="590">
        <v>6997.510546</v>
      </c>
      <c r="G23" s="588">
        <v>655.334159</v>
      </c>
      <c r="H23" s="591">
        <v>3594.885022</v>
      </c>
      <c r="I23" s="592">
        <v>2746.315055</v>
      </c>
      <c r="J23" s="588">
        <v>143389.51971</v>
      </c>
      <c r="K23" s="589">
        <v>1209.8322679999999</v>
      </c>
      <c r="L23" s="589">
        <v>6862.890264000001</v>
      </c>
      <c r="M23" s="590">
        <v>6757.266946000001</v>
      </c>
      <c r="N23" s="588">
        <v>717.341005</v>
      </c>
      <c r="O23" s="588">
        <v>3478.2375819999997</v>
      </c>
      <c r="P23" s="592">
        <v>2684.010115</v>
      </c>
      <c r="Q23" s="588">
        <v>144108.704028</v>
      </c>
      <c r="R23" s="589">
        <v>1767.711069</v>
      </c>
      <c r="S23" s="589">
        <v>6791.799002</v>
      </c>
      <c r="T23" s="590">
        <v>6736.540279</v>
      </c>
      <c r="U23" s="588">
        <v>699.212873</v>
      </c>
      <c r="V23" s="588">
        <v>3467.031042</v>
      </c>
      <c r="W23" s="592">
        <v>2633.0974079999996</v>
      </c>
      <c r="X23" s="588">
        <v>143265.523439</v>
      </c>
      <c r="Y23" s="589">
        <v>1126.019157</v>
      </c>
      <c r="Z23" s="589">
        <v>6752.007272</v>
      </c>
      <c r="AA23" s="590">
        <v>6752.007111</v>
      </c>
      <c r="AB23" s="588">
        <v>696.897385</v>
      </c>
      <c r="AC23" s="588">
        <v>3483.708424</v>
      </c>
      <c r="AD23" s="592">
        <v>2572.495201</v>
      </c>
    </row>
    <row r="24" spans="2:30" ht="25.5" customHeight="1" thickBot="1">
      <c r="B24" s="593" t="s">
        <v>536</v>
      </c>
      <c r="C24" s="594">
        <v>574978.041621</v>
      </c>
      <c r="D24" s="595">
        <v>3150.369904</v>
      </c>
      <c r="E24" s="595">
        <v>38667.429446</v>
      </c>
      <c r="F24" s="596">
        <v>38509.876053</v>
      </c>
      <c r="G24" s="597">
        <v>2280.967314</v>
      </c>
      <c r="H24" s="598">
        <v>20698.004995</v>
      </c>
      <c r="I24" s="599">
        <v>13394.107510000002</v>
      </c>
      <c r="J24" s="594">
        <v>567727.861696</v>
      </c>
      <c r="K24" s="595">
        <v>2372.313672</v>
      </c>
      <c r="L24" s="595">
        <v>36781.62382</v>
      </c>
      <c r="M24" s="596">
        <v>36527.54552</v>
      </c>
      <c r="N24" s="597">
        <v>2327.427882</v>
      </c>
      <c r="O24" s="598">
        <v>19951.191966</v>
      </c>
      <c r="P24" s="599">
        <v>12602.006426</v>
      </c>
      <c r="Q24" s="594">
        <v>595267.018381</v>
      </c>
      <c r="R24" s="595">
        <v>3731.322618</v>
      </c>
      <c r="S24" s="595">
        <v>35969.969884</v>
      </c>
      <c r="T24" s="596">
        <v>35834.513418</v>
      </c>
      <c r="U24" s="597">
        <v>2179.625</v>
      </c>
      <c r="V24" s="598">
        <v>19360.73315</v>
      </c>
      <c r="W24" s="599">
        <v>12449.723524</v>
      </c>
      <c r="X24" s="594">
        <v>582062.135624</v>
      </c>
      <c r="Y24" s="595">
        <v>2784.458049</v>
      </c>
      <c r="Z24" s="595">
        <v>35247.538939</v>
      </c>
      <c r="AA24" s="596">
        <v>35247.538597</v>
      </c>
      <c r="AB24" s="597">
        <v>2167.230258</v>
      </c>
      <c r="AC24" s="598">
        <v>18963.726948</v>
      </c>
      <c r="AD24" s="599">
        <v>12237.009752</v>
      </c>
    </row>
    <row r="25" spans="2:30" ht="25.5" customHeight="1" thickBot="1">
      <c r="B25" s="600" t="s">
        <v>537</v>
      </c>
      <c r="C25" s="601">
        <v>231329.955209</v>
      </c>
      <c r="D25" s="602"/>
      <c r="E25" s="603">
        <v>2813.478796</v>
      </c>
      <c r="F25" s="604">
        <v>2800.415999</v>
      </c>
      <c r="G25" s="605">
        <v>153.016686</v>
      </c>
      <c r="H25" s="606">
        <v>271.458234</v>
      </c>
      <c r="I25" s="607">
        <v>724.5682300000001</v>
      </c>
      <c r="J25" s="601">
        <v>237564.083173</v>
      </c>
      <c r="K25" s="602"/>
      <c r="L25" s="603">
        <v>2516.735758</v>
      </c>
      <c r="M25" s="604">
        <v>2504.398722</v>
      </c>
      <c r="N25" s="605">
        <v>164.045116</v>
      </c>
      <c r="O25" s="606">
        <v>282.989766</v>
      </c>
      <c r="P25" s="607">
        <v>783.625355</v>
      </c>
      <c r="Q25" s="601">
        <v>241715.524741</v>
      </c>
      <c r="R25" s="602"/>
      <c r="S25" s="603">
        <v>2391.483786</v>
      </c>
      <c r="T25" s="604">
        <v>2379.860701</v>
      </c>
      <c r="U25" s="605">
        <v>161.155742</v>
      </c>
      <c r="V25" s="606">
        <v>266.250476</v>
      </c>
      <c r="W25" s="607">
        <v>732.4804280000001</v>
      </c>
      <c r="X25" s="601">
        <v>248224.653323</v>
      </c>
      <c r="Y25" s="602"/>
      <c r="Z25" s="603">
        <v>2228.430196</v>
      </c>
      <c r="AA25" s="604">
        <v>2228.430195</v>
      </c>
      <c r="AB25" s="605">
        <v>156.626968</v>
      </c>
      <c r="AC25" s="606">
        <v>267.391305</v>
      </c>
      <c r="AD25" s="607">
        <v>590.369397</v>
      </c>
    </row>
    <row r="26" spans="3:30" s="527" customFormat="1" ht="15.75" customHeight="1">
      <c r="C26" s="608" t="s">
        <v>538</v>
      </c>
      <c r="D26" s="609"/>
      <c r="E26" s="609"/>
      <c r="F26" s="610"/>
      <c r="G26" s="609"/>
      <c r="H26" s="609"/>
      <c r="I26" s="610"/>
      <c r="J26" s="609"/>
      <c r="K26" s="609"/>
      <c r="L26" s="609"/>
      <c r="M26" s="610"/>
      <c r="N26" s="609"/>
      <c r="O26" s="609"/>
      <c r="P26" s="610"/>
      <c r="Q26" s="608"/>
      <c r="R26" s="609"/>
      <c r="S26" s="609"/>
      <c r="T26" s="610"/>
      <c r="U26" s="609"/>
      <c r="V26" s="609"/>
      <c r="W26" s="610"/>
      <c r="X26" s="609"/>
      <c r="Y26" s="609"/>
      <c r="Z26" s="609"/>
      <c r="AA26" s="610"/>
      <c r="AB26" s="609"/>
      <c r="AC26" s="609"/>
      <c r="AD26" s="610"/>
    </row>
    <row r="27" spans="3:30" s="527" customFormat="1" ht="15.75" customHeight="1">
      <c r="C27" s="608" t="s">
        <v>539</v>
      </c>
      <c r="D27" s="609"/>
      <c r="E27" s="609"/>
      <c r="F27" s="610"/>
      <c r="G27" s="609"/>
      <c r="H27" s="609"/>
      <c r="I27" s="610"/>
      <c r="J27" s="609"/>
      <c r="K27" s="609"/>
      <c r="L27" s="609"/>
      <c r="M27" s="610"/>
      <c r="N27" s="609"/>
      <c r="O27" s="609"/>
      <c r="P27" s="610"/>
      <c r="Q27" s="608"/>
      <c r="R27" s="609"/>
      <c r="S27" s="609"/>
      <c r="T27" s="610"/>
      <c r="U27" s="609"/>
      <c r="V27" s="609"/>
      <c r="W27" s="610"/>
      <c r="X27" s="609"/>
      <c r="Y27" s="609"/>
      <c r="Z27" s="609"/>
      <c r="AA27" s="610"/>
      <c r="AB27" s="609"/>
      <c r="AC27" s="609"/>
      <c r="AD27" s="610"/>
    </row>
    <row r="28" spans="3:30" s="527" customFormat="1" ht="15.75" customHeight="1">
      <c r="C28" s="608" t="s">
        <v>540</v>
      </c>
      <c r="D28" s="609"/>
      <c r="E28" s="609"/>
      <c r="F28" s="610"/>
      <c r="G28" s="609"/>
      <c r="H28" s="609"/>
      <c r="I28" s="610"/>
      <c r="J28" s="609"/>
      <c r="K28" s="609"/>
      <c r="L28" s="609"/>
      <c r="M28" s="610"/>
      <c r="N28" s="609"/>
      <c r="O28" s="609"/>
      <c r="P28" s="610"/>
      <c r="Q28" s="608"/>
      <c r="R28" s="609"/>
      <c r="S28" s="609"/>
      <c r="T28" s="610"/>
      <c r="U28" s="609"/>
      <c r="V28" s="609"/>
      <c r="W28" s="610"/>
      <c r="X28" s="609"/>
      <c r="Y28" s="609"/>
      <c r="Z28" s="609"/>
      <c r="AA28" s="610"/>
      <c r="AB28" s="609"/>
      <c r="AC28" s="609"/>
      <c r="AD28" s="610"/>
    </row>
    <row r="29" spans="3:30" ht="58.5" customHeight="1">
      <c r="C29" s="804" t="s">
        <v>541</v>
      </c>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row>
    <row r="30" ht="12.75">
      <c r="B30" s="611"/>
    </row>
    <row r="31" spans="2:16" s="171" customFormat="1" ht="15.75" customHeight="1">
      <c r="B31" s="612"/>
      <c r="C31" s="612"/>
      <c r="D31" s="612"/>
      <c r="E31" s="612"/>
      <c r="F31" s="612"/>
      <c r="G31" s="612"/>
      <c r="H31" s="612"/>
      <c r="I31" s="612"/>
      <c r="J31" s="612"/>
      <c r="K31" s="612"/>
      <c r="L31" s="612"/>
      <c r="M31" s="612"/>
      <c r="N31" s="612"/>
      <c r="O31" s="612"/>
      <c r="P31" s="612"/>
    </row>
    <row r="32" s="171" customFormat="1" ht="15.75" customHeight="1"/>
    <row r="33" s="171" customFormat="1" ht="15.75" customHeight="1"/>
  </sheetData>
  <sheetProtection sheet="1" objects="1" scenarios="1" formatCells="0" formatColumns="0" formatRows="0"/>
  <mergeCells count="44">
    <mergeCell ref="C2:P2"/>
    <mergeCell ref="Q2:AD2"/>
    <mergeCell ref="C3:P3"/>
    <mergeCell ref="Q3:AD3"/>
    <mergeCell ref="C4:P4"/>
    <mergeCell ref="Q4:AD4"/>
    <mergeCell ref="C6:I6"/>
    <mergeCell ref="J6:P6"/>
    <mergeCell ref="Q6:W6"/>
    <mergeCell ref="X6:AD6"/>
    <mergeCell ref="C7:F7"/>
    <mergeCell ref="G7:H7"/>
    <mergeCell ref="I7:I9"/>
    <mergeCell ref="J7:M7"/>
    <mergeCell ref="AD7:AD9"/>
    <mergeCell ref="S8:T8"/>
    <mergeCell ref="U8:U9"/>
    <mergeCell ref="V8:V9"/>
    <mergeCell ref="X8:X9"/>
    <mergeCell ref="Z8:AA8"/>
    <mergeCell ref="AB8:AB9"/>
    <mergeCell ref="AC8:AC9"/>
    <mergeCell ref="E8:F8"/>
    <mergeCell ref="G8:G9"/>
    <mergeCell ref="W7:W9"/>
    <mergeCell ref="Y8:Y9"/>
    <mergeCell ref="X7:AA7"/>
    <mergeCell ref="AB7:AC7"/>
    <mergeCell ref="H8:H9"/>
    <mergeCell ref="J8:J9"/>
    <mergeCell ref="Q7:T7"/>
    <mergeCell ref="U7:V7"/>
    <mergeCell ref="N7:O7"/>
    <mergeCell ref="P7:P9"/>
    <mergeCell ref="C29:P29"/>
    <mergeCell ref="Q29:AD29"/>
    <mergeCell ref="K8:K9"/>
    <mergeCell ref="L8:M8"/>
    <mergeCell ref="N8:N9"/>
    <mergeCell ref="O8:O9"/>
    <mergeCell ref="Q8:Q9"/>
    <mergeCell ref="R8:R9"/>
    <mergeCell ref="C8:C9"/>
    <mergeCell ref="D8:D9"/>
  </mergeCells>
  <printOptions/>
  <pageMargins left="0.7086614173228347" right="0.7086614173228347" top="0.7480314960629921" bottom="0.7480314960629921" header="0.31496062992125984" footer="0.31496062992125984"/>
  <pageSetup fitToHeight="0" fitToWidth="2" horizontalDpi="600" verticalDpi="600" orientation="landscape" paperSize="9" scale="40" r:id="rId2"/>
  <colBreaks count="1" manualBreakCount="1">
    <brk id="16" max="34" man="1"/>
  </colBreaks>
  <drawing r:id="rId1"/>
</worksheet>
</file>

<file path=xl/worksheets/sheet13.xml><?xml version="1.0" encoding="utf-8"?>
<worksheet xmlns="http://schemas.openxmlformats.org/spreadsheetml/2006/main" xmlns:r="http://schemas.openxmlformats.org/officeDocument/2006/relationships">
  <dimension ref="B1:W33"/>
  <sheetViews>
    <sheetView showGridLines="0" zoomScale="70" zoomScaleNormal="70" zoomScalePageLayoutView="0" workbookViewId="0" topLeftCell="B1">
      <selection activeCell="C4" sqref="C4:L4"/>
    </sheetView>
  </sheetViews>
  <sheetFormatPr defaultColWidth="9.140625" defaultRowHeight="12.75"/>
  <cols>
    <col min="1" max="1" width="3.28125" style="1" customWidth="1"/>
    <col min="2" max="2" width="73.00390625" style="1" customWidth="1"/>
    <col min="3" max="22" width="17.8515625" style="1" customWidth="1"/>
    <col min="23" max="16384" width="9.140625" style="1" customWidth="1"/>
  </cols>
  <sheetData>
    <row r="1" spans="3:22" s="12" customFormat="1" ht="14.25">
      <c r="C1" s="127">
        <v>201809</v>
      </c>
      <c r="D1" s="127">
        <v>201809</v>
      </c>
      <c r="E1" s="127">
        <v>201809</v>
      </c>
      <c r="F1" s="127">
        <v>201809</v>
      </c>
      <c r="G1" s="127">
        <v>201809</v>
      </c>
      <c r="H1" s="127">
        <v>201812</v>
      </c>
      <c r="I1" s="127">
        <v>201812</v>
      </c>
      <c r="J1" s="127">
        <v>201812</v>
      </c>
      <c r="K1" s="127">
        <v>201812</v>
      </c>
      <c r="L1" s="127">
        <v>201812</v>
      </c>
      <c r="M1" s="12">
        <v>201903</v>
      </c>
      <c r="N1" s="12">
        <v>201903</v>
      </c>
      <c r="O1" s="12">
        <v>201903</v>
      </c>
      <c r="P1" s="12">
        <v>201903</v>
      </c>
      <c r="Q1" s="12">
        <v>201903</v>
      </c>
      <c r="R1" s="12">
        <v>201906</v>
      </c>
      <c r="S1" s="12">
        <v>201906</v>
      </c>
      <c r="T1" s="12">
        <v>201906</v>
      </c>
      <c r="U1" s="12">
        <v>201906</v>
      </c>
      <c r="V1" s="12">
        <v>201906</v>
      </c>
    </row>
    <row r="2" spans="2:22" ht="25.5">
      <c r="B2" s="613"/>
      <c r="C2" s="645" t="s">
        <v>0</v>
      </c>
      <c r="D2" s="645"/>
      <c r="E2" s="645"/>
      <c r="F2" s="645"/>
      <c r="G2" s="645"/>
      <c r="H2" s="645"/>
      <c r="I2" s="645"/>
      <c r="J2" s="645"/>
      <c r="K2" s="645"/>
      <c r="L2" s="645"/>
      <c r="M2" s="645"/>
      <c r="N2" s="645"/>
      <c r="O2" s="645"/>
      <c r="P2" s="645"/>
      <c r="Q2" s="645"/>
      <c r="R2" s="645"/>
      <c r="S2" s="645"/>
      <c r="T2" s="645"/>
      <c r="U2" s="645"/>
      <c r="V2" s="645"/>
    </row>
    <row r="3" spans="2:22" ht="28.5" customHeight="1">
      <c r="B3" s="614"/>
      <c r="C3" s="659" t="s">
        <v>542</v>
      </c>
      <c r="D3" s="659"/>
      <c r="E3" s="659"/>
      <c r="F3" s="659"/>
      <c r="G3" s="659"/>
      <c r="H3" s="659"/>
      <c r="I3" s="659"/>
      <c r="J3" s="659"/>
      <c r="K3" s="659"/>
      <c r="L3" s="659"/>
      <c r="M3" s="659"/>
      <c r="N3" s="659"/>
      <c r="O3" s="659"/>
      <c r="P3" s="659"/>
      <c r="Q3" s="659"/>
      <c r="R3" s="659"/>
      <c r="S3" s="659"/>
      <c r="T3" s="659"/>
      <c r="U3" s="659"/>
      <c r="V3" s="659"/>
    </row>
    <row r="4" spans="3:22" ht="19.5" customHeight="1">
      <c r="C4" s="842" t="str">
        <f>Cover!C5</f>
        <v>Intesa Sanpaolo S.p.A.</v>
      </c>
      <c r="D4" s="842"/>
      <c r="E4" s="842"/>
      <c r="F4" s="842"/>
      <c r="G4" s="842"/>
      <c r="H4" s="842"/>
      <c r="I4" s="842"/>
      <c r="J4" s="842"/>
      <c r="K4" s="842"/>
      <c r="L4" s="842"/>
      <c r="M4" s="842"/>
      <c r="N4" s="842"/>
      <c r="O4" s="842"/>
      <c r="P4" s="842"/>
      <c r="Q4" s="842"/>
      <c r="R4" s="842"/>
      <c r="S4" s="842"/>
      <c r="T4" s="842"/>
      <c r="U4" s="842"/>
      <c r="V4" s="842"/>
    </row>
    <row r="5" ht="13.5" thickBot="1"/>
    <row r="6" spans="2:22" ht="20.25" customHeight="1" thickBot="1">
      <c r="B6" s="615"/>
      <c r="C6" s="839" t="s">
        <v>11</v>
      </c>
      <c r="D6" s="840"/>
      <c r="E6" s="840"/>
      <c r="F6" s="840"/>
      <c r="G6" s="841"/>
      <c r="H6" s="839" t="s">
        <v>12</v>
      </c>
      <c r="I6" s="840"/>
      <c r="J6" s="840"/>
      <c r="K6" s="840"/>
      <c r="L6" s="841"/>
      <c r="M6" s="839" t="s">
        <v>13</v>
      </c>
      <c r="N6" s="840"/>
      <c r="O6" s="840"/>
      <c r="P6" s="840"/>
      <c r="Q6" s="841"/>
      <c r="R6" s="839" t="s">
        <v>14</v>
      </c>
      <c r="S6" s="840"/>
      <c r="T6" s="840"/>
      <c r="U6" s="840"/>
      <c r="V6" s="841"/>
    </row>
    <row r="7" spans="2:22" ht="75.75" customHeight="1">
      <c r="B7" s="616"/>
      <c r="C7" s="836" t="s">
        <v>543</v>
      </c>
      <c r="D7" s="837"/>
      <c r="E7" s="838" t="s">
        <v>544</v>
      </c>
      <c r="F7" s="819"/>
      <c r="G7" s="762" t="s">
        <v>545</v>
      </c>
      <c r="H7" s="836" t="s">
        <v>543</v>
      </c>
      <c r="I7" s="837"/>
      <c r="J7" s="838" t="s">
        <v>546</v>
      </c>
      <c r="K7" s="819"/>
      <c r="L7" s="762" t="s">
        <v>545</v>
      </c>
      <c r="M7" s="836" t="s">
        <v>543</v>
      </c>
      <c r="N7" s="837"/>
      <c r="O7" s="838" t="s">
        <v>546</v>
      </c>
      <c r="P7" s="819"/>
      <c r="Q7" s="762" t="s">
        <v>545</v>
      </c>
      <c r="R7" s="836" t="s">
        <v>543</v>
      </c>
      <c r="S7" s="837"/>
      <c r="T7" s="838" t="s">
        <v>546</v>
      </c>
      <c r="U7" s="819"/>
      <c r="V7" s="762" t="s">
        <v>545</v>
      </c>
    </row>
    <row r="8" spans="2:22" ht="12.75" customHeight="1">
      <c r="B8" s="617"/>
      <c r="C8" s="829"/>
      <c r="D8" s="831" t="s">
        <v>547</v>
      </c>
      <c r="E8" s="618"/>
      <c r="F8" s="831" t="s">
        <v>548</v>
      </c>
      <c r="G8" s="834"/>
      <c r="H8" s="829"/>
      <c r="I8" s="831" t="s">
        <v>547</v>
      </c>
      <c r="J8" s="618"/>
      <c r="K8" s="831" t="s">
        <v>548</v>
      </c>
      <c r="L8" s="834"/>
      <c r="M8" s="829"/>
      <c r="N8" s="831" t="s">
        <v>547</v>
      </c>
      <c r="O8" s="618"/>
      <c r="P8" s="831" t="s">
        <v>548</v>
      </c>
      <c r="Q8" s="834"/>
      <c r="R8" s="829"/>
      <c r="S8" s="831" t="s">
        <v>547</v>
      </c>
      <c r="T8" s="618"/>
      <c r="U8" s="831" t="s">
        <v>548</v>
      </c>
      <c r="V8" s="834"/>
    </row>
    <row r="9" spans="2:22" ht="12.75" customHeight="1">
      <c r="B9" s="617"/>
      <c r="C9" s="829"/>
      <c r="D9" s="832"/>
      <c r="E9" s="619"/>
      <c r="F9" s="832"/>
      <c r="G9" s="834"/>
      <c r="H9" s="829"/>
      <c r="I9" s="832"/>
      <c r="J9" s="619"/>
      <c r="K9" s="832"/>
      <c r="L9" s="834"/>
      <c r="M9" s="829"/>
      <c r="N9" s="832"/>
      <c r="O9" s="619"/>
      <c r="P9" s="832"/>
      <c r="Q9" s="834"/>
      <c r="R9" s="829"/>
      <c r="S9" s="832"/>
      <c r="T9" s="619"/>
      <c r="U9" s="832"/>
      <c r="V9" s="834"/>
    </row>
    <row r="10" spans="2:22" ht="69" customHeight="1" thickBot="1">
      <c r="B10" s="620" t="s">
        <v>280</v>
      </c>
      <c r="C10" s="830"/>
      <c r="D10" s="833"/>
      <c r="E10" s="621"/>
      <c r="F10" s="833"/>
      <c r="G10" s="835"/>
      <c r="H10" s="830"/>
      <c r="I10" s="833"/>
      <c r="J10" s="621"/>
      <c r="K10" s="833"/>
      <c r="L10" s="835"/>
      <c r="M10" s="830"/>
      <c r="N10" s="833"/>
      <c r="O10" s="621"/>
      <c r="P10" s="833"/>
      <c r="Q10" s="835"/>
      <c r="R10" s="830"/>
      <c r="S10" s="833"/>
      <c r="T10" s="621"/>
      <c r="U10" s="833"/>
      <c r="V10" s="835"/>
    </row>
    <row r="11" spans="2:23" ht="26.25" customHeight="1">
      <c r="B11" s="622" t="s">
        <v>549</v>
      </c>
      <c r="C11" s="623">
        <v>86.039727</v>
      </c>
      <c r="D11" s="572">
        <v>0.560867</v>
      </c>
      <c r="E11" s="623">
        <v>0.294968</v>
      </c>
      <c r="F11" s="572">
        <v>0.0009040000000000001</v>
      </c>
      <c r="G11" s="624">
        <v>0</v>
      </c>
      <c r="H11" s="623">
        <v>81.754195</v>
      </c>
      <c r="I11" s="572">
        <v>0.393909</v>
      </c>
      <c r="J11" s="623">
        <v>0.318395</v>
      </c>
      <c r="K11" s="572">
        <v>0.001462</v>
      </c>
      <c r="L11" s="624">
        <v>0</v>
      </c>
      <c r="M11" s="623">
        <v>81.981972</v>
      </c>
      <c r="N11" s="572">
        <v>0.185431</v>
      </c>
      <c r="O11" s="623">
        <v>1.024357</v>
      </c>
      <c r="P11" s="572">
        <v>0.000368</v>
      </c>
      <c r="Q11" s="624">
        <v>0</v>
      </c>
      <c r="R11" s="623">
        <v>81.977104</v>
      </c>
      <c r="S11" s="572">
        <v>0.139073</v>
      </c>
      <c r="T11" s="623">
        <v>1.184243</v>
      </c>
      <c r="U11" s="572">
        <v>0.000276</v>
      </c>
      <c r="V11" s="624">
        <v>0</v>
      </c>
      <c r="W11" s="625"/>
    </row>
    <row r="12" spans="2:22" ht="26.25" customHeight="1">
      <c r="B12" s="626" t="s">
        <v>528</v>
      </c>
      <c r="C12" s="627">
        <v>0</v>
      </c>
      <c r="D12" s="578">
        <v>0</v>
      </c>
      <c r="E12" s="627">
        <v>0</v>
      </c>
      <c r="F12" s="578">
        <v>0</v>
      </c>
      <c r="G12" s="628">
        <v>0</v>
      </c>
      <c r="H12" s="627">
        <v>0</v>
      </c>
      <c r="I12" s="578">
        <v>0</v>
      </c>
      <c r="J12" s="627">
        <v>0</v>
      </c>
      <c r="K12" s="578">
        <v>0</v>
      </c>
      <c r="L12" s="628">
        <v>0</v>
      </c>
      <c r="M12" s="627">
        <v>0</v>
      </c>
      <c r="N12" s="578">
        <v>0</v>
      </c>
      <c r="O12" s="627">
        <v>0</v>
      </c>
      <c r="P12" s="578">
        <v>0</v>
      </c>
      <c r="Q12" s="628">
        <v>0</v>
      </c>
      <c r="R12" s="627">
        <v>0</v>
      </c>
      <c r="S12" s="578">
        <v>0</v>
      </c>
      <c r="T12" s="627">
        <v>0</v>
      </c>
      <c r="U12" s="578">
        <v>0</v>
      </c>
      <c r="V12" s="628">
        <v>0</v>
      </c>
    </row>
    <row r="13" spans="2:22" ht="26.25" customHeight="1">
      <c r="B13" s="626" t="s">
        <v>529</v>
      </c>
      <c r="C13" s="627">
        <v>75.384901</v>
      </c>
      <c r="D13" s="578">
        <v>0.560867</v>
      </c>
      <c r="E13" s="627">
        <v>0.149466</v>
      </c>
      <c r="F13" s="578">
        <v>0.0009040000000000001</v>
      </c>
      <c r="G13" s="628">
        <v>0</v>
      </c>
      <c r="H13" s="627">
        <v>71.661694</v>
      </c>
      <c r="I13" s="578">
        <v>0.393909</v>
      </c>
      <c r="J13" s="627">
        <v>0.17596</v>
      </c>
      <c r="K13" s="578">
        <v>0.001462</v>
      </c>
      <c r="L13" s="628">
        <v>0</v>
      </c>
      <c r="M13" s="627">
        <v>71.804359</v>
      </c>
      <c r="N13" s="578">
        <v>0.185431</v>
      </c>
      <c r="O13" s="627">
        <v>0.88027</v>
      </c>
      <c r="P13" s="578">
        <v>0.000368</v>
      </c>
      <c r="Q13" s="628">
        <v>0</v>
      </c>
      <c r="R13" s="627">
        <v>71.960477</v>
      </c>
      <c r="S13" s="578">
        <v>0.139073</v>
      </c>
      <c r="T13" s="627">
        <v>0.944434</v>
      </c>
      <c r="U13" s="578">
        <v>0.000276</v>
      </c>
      <c r="V13" s="628">
        <v>0</v>
      </c>
    </row>
    <row r="14" spans="2:22" ht="26.25" customHeight="1">
      <c r="B14" s="626" t="s">
        <v>530</v>
      </c>
      <c r="C14" s="627">
        <v>0</v>
      </c>
      <c r="D14" s="578">
        <v>0</v>
      </c>
      <c r="E14" s="627">
        <v>0</v>
      </c>
      <c r="F14" s="578">
        <v>0</v>
      </c>
      <c r="G14" s="628">
        <v>0</v>
      </c>
      <c r="H14" s="627">
        <v>0</v>
      </c>
      <c r="I14" s="578">
        <v>0</v>
      </c>
      <c r="J14" s="627">
        <v>0</v>
      </c>
      <c r="K14" s="578">
        <v>0</v>
      </c>
      <c r="L14" s="628">
        <v>0</v>
      </c>
      <c r="M14" s="627">
        <v>0</v>
      </c>
      <c r="N14" s="578">
        <v>0</v>
      </c>
      <c r="O14" s="627">
        <v>0</v>
      </c>
      <c r="P14" s="578">
        <v>0</v>
      </c>
      <c r="Q14" s="628">
        <v>0</v>
      </c>
      <c r="R14" s="627">
        <v>0</v>
      </c>
      <c r="S14" s="578">
        <v>0</v>
      </c>
      <c r="T14" s="627">
        <v>0</v>
      </c>
      <c r="U14" s="578">
        <v>0</v>
      </c>
      <c r="V14" s="628">
        <v>0</v>
      </c>
    </row>
    <row r="15" spans="2:22" ht="26.25" customHeight="1">
      <c r="B15" s="626" t="s">
        <v>531</v>
      </c>
      <c r="C15" s="627">
        <v>10.654826</v>
      </c>
      <c r="D15" s="578">
        <v>0</v>
      </c>
      <c r="E15" s="627">
        <v>0.145502</v>
      </c>
      <c r="F15" s="578">
        <v>0</v>
      </c>
      <c r="G15" s="628">
        <v>0</v>
      </c>
      <c r="H15" s="627">
        <v>10.092501</v>
      </c>
      <c r="I15" s="578">
        <v>0</v>
      </c>
      <c r="J15" s="627">
        <v>0.142435</v>
      </c>
      <c r="K15" s="578">
        <v>0</v>
      </c>
      <c r="L15" s="628">
        <v>0</v>
      </c>
      <c r="M15" s="627">
        <v>10.177613</v>
      </c>
      <c r="N15" s="578">
        <v>0</v>
      </c>
      <c r="O15" s="627">
        <v>0.144087</v>
      </c>
      <c r="P15" s="578">
        <v>0</v>
      </c>
      <c r="Q15" s="628">
        <v>0</v>
      </c>
      <c r="R15" s="627">
        <v>0</v>
      </c>
      <c r="S15" s="578">
        <v>0</v>
      </c>
      <c r="T15" s="627">
        <v>0</v>
      </c>
      <c r="U15" s="578">
        <v>0</v>
      </c>
      <c r="V15" s="628">
        <v>0</v>
      </c>
    </row>
    <row r="16" spans="2:22" ht="26.25" customHeight="1">
      <c r="B16" s="626" t="s">
        <v>532</v>
      </c>
      <c r="C16" s="627">
        <v>0</v>
      </c>
      <c r="D16" s="578">
        <v>0</v>
      </c>
      <c r="E16" s="627">
        <v>0</v>
      </c>
      <c r="F16" s="578">
        <v>0</v>
      </c>
      <c r="G16" s="628">
        <v>0</v>
      </c>
      <c r="H16" s="627">
        <v>0</v>
      </c>
      <c r="I16" s="578">
        <v>0</v>
      </c>
      <c r="J16" s="627">
        <v>0</v>
      </c>
      <c r="K16" s="578">
        <v>0</v>
      </c>
      <c r="L16" s="628">
        <v>0</v>
      </c>
      <c r="M16" s="627">
        <v>0</v>
      </c>
      <c r="N16" s="578">
        <v>0</v>
      </c>
      <c r="O16" s="627">
        <v>0</v>
      </c>
      <c r="P16" s="578">
        <v>0</v>
      </c>
      <c r="Q16" s="628">
        <v>0</v>
      </c>
      <c r="R16" s="627">
        <v>10.016627</v>
      </c>
      <c r="S16" s="578">
        <v>0</v>
      </c>
      <c r="T16" s="627">
        <v>0.239809</v>
      </c>
      <c r="U16" s="578">
        <v>0</v>
      </c>
      <c r="V16" s="628">
        <v>0</v>
      </c>
    </row>
    <row r="17" spans="2:22" ht="26.25" customHeight="1">
      <c r="B17" s="629" t="s">
        <v>550</v>
      </c>
      <c r="C17" s="630">
        <v>18169.887953</v>
      </c>
      <c r="D17" s="584">
        <v>10221.694785000002</v>
      </c>
      <c r="E17" s="630">
        <v>4484.133197</v>
      </c>
      <c r="F17" s="584">
        <v>4122.62922</v>
      </c>
      <c r="G17" s="631">
        <v>10471.621211</v>
      </c>
      <c r="H17" s="630">
        <v>17951.985318000003</v>
      </c>
      <c r="I17" s="584">
        <v>9409.626835000001</v>
      </c>
      <c r="J17" s="630">
        <v>4198.399067</v>
      </c>
      <c r="K17" s="584">
        <v>3777.9665830000004</v>
      </c>
      <c r="L17" s="631">
        <v>10306.325551</v>
      </c>
      <c r="M17" s="630">
        <v>17342.700796</v>
      </c>
      <c r="N17" s="584">
        <v>9291.125675</v>
      </c>
      <c r="O17" s="630">
        <v>4098.3416609999995</v>
      </c>
      <c r="P17" s="584">
        <v>3739.30018</v>
      </c>
      <c r="Q17" s="631">
        <v>9827.15524</v>
      </c>
      <c r="R17" s="630">
        <v>16544.906527</v>
      </c>
      <c r="S17" s="584">
        <v>9010.833459000001</v>
      </c>
      <c r="T17" s="630">
        <v>3966.8149319999998</v>
      </c>
      <c r="U17" s="584">
        <v>3633.936108</v>
      </c>
      <c r="V17" s="631">
        <v>9435.836594</v>
      </c>
    </row>
    <row r="18" spans="2:22" ht="26.25" customHeight="1">
      <c r="B18" s="626" t="s">
        <v>528</v>
      </c>
      <c r="C18" s="627">
        <v>0</v>
      </c>
      <c r="D18" s="578">
        <v>0</v>
      </c>
      <c r="E18" s="627">
        <v>0</v>
      </c>
      <c r="F18" s="578">
        <v>0</v>
      </c>
      <c r="G18" s="628">
        <v>0</v>
      </c>
      <c r="H18" s="627">
        <v>0</v>
      </c>
      <c r="I18" s="578">
        <v>0</v>
      </c>
      <c r="J18" s="627">
        <v>0</v>
      </c>
      <c r="K18" s="578">
        <v>0</v>
      </c>
      <c r="L18" s="628">
        <v>0</v>
      </c>
      <c r="M18" s="627">
        <v>0</v>
      </c>
      <c r="N18" s="578">
        <v>0</v>
      </c>
      <c r="O18" s="627">
        <v>0</v>
      </c>
      <c r="P18" s="578">
        <v>0</v>
      </c>
      <c r="Q18" s="628">
        <v>0</v>
      </c>
      <c r="R18" s="627">
        <v>0</v>
      </c>
      <c r="S18" s="578">
        <v>0</v>
      </c>
      <c r="T18" s="627">
        <v>0</v>
      </c>
      <c r="U18" s="578">
        <v>0</v>
      </c>
      <c r="V18" s="628">
        <v>0</v>
      </c>
    </row>
    <row r="19" spans="2:22" ht="26.25" customHeight="1">
      <c r="B19" s="626" t="s">
        <v>529</v>
      </c>
      <c r="C19" s="627">
        <v>145.221792</v>
      </c>
      <c r="D19" s="578">
        <v>61.330358</v>
      </c>
      <c r="E19" s="627">
        <v>44.676637</v>
      </c>
      <c r="F19" s="578">
        <v>35.502967</v>
      </c>
      <c r="G19" s="628">
        <v>1.117145</v>
      </c>
      <c r="H19" s="627">
        <v>507.648046</v>
      </c>
      <c r="I19" s="578">
        <v>93.605102</v>
      </c>
      <c r="J19" s="627">
        <v>63.321201</v>
      </c>
      <c r="K19" s="578">
        <v>52.729351</v>
      </c>
      <c r="L19" s="628">
        <v>1.627614</v>
      </c>
      <c r="M19" s="627">
        <v>511.568526</v>
      </c>
      <c r="N19" s="578">
        <v>93.01986</v>
      </c>
      <c r="O19" s="627">
        <v>63.70694</v>
      </c>
      <c r="P19" s="578">
        <v>53.237842</v>
      </c>
      <c r="Q19" s="628">
        <v>1.5296</v>
      </c>
      <c r="R19" s="627">
        <v>520.15264</v>
      </c>
      <c r="S19" s="578">
        <v>91.168479</v>
      </c>
      <c r="T19" s="627">
        <v>67.120686</v>
      </c>
      <c r="U19" s="578">
        <v>57.787782</v>
      </c>
      <c r="V19" s="628">
        <v>1.537963</v>
      </c>
    </row>
    <row r="20" spans="2:22" ht="26.25" customHeight="1">
      <c r="B20" s="626" t="s">
        <v>530</v>
      </c>
      <c r="C20" s="627">
        <v>102.601457</v>
      </c>
      <c r="D20" s="578">
        <v>0</v>
      </c>
      <c r="E20" s="627">
        <v>1.40849</v>
      </c>
      <c r="F20" s="578">
        <v>0</v>
      </c>
      <c r="G20" s="628">
        <v>0</v>
      </c>
      <c r="H20" s="627">
        <v>100.49911</v>
      </c>
      <c r="I20" s="578">
        <v>0</v>
      </c>
      <c r="J20" s="627">
        <v>1.23153</v>
      </c>
      <c r="K20" s="578">
        <v>0</v>
      </c>
      <c r="L20" s="628">
        <v>0</v>
      </c>
      <c r="M20" s="627">
        <v>97.940949</v>
      </c>
      <c r="N20" s="578">
        <v>97.940949</v>
      </c>
      <c r="O20" s="627">
        <v>15.577565</v>
      </c>
      <c r="P20" s="578">
        <v>15.577565</v>
      </c>
      <c r="Q20" s="628">
        <v>0</v>
      </c>
      <c r="R20" s="627">
        <v>97.120456</v>
      </c>
      <c r="S20" s="578">
        <v>97.120456</v>
      </c>
      <c r="T20" s="627">
        <v>14.850295</v>
      </c>
      <c r="U20" s="578">
        <v>14.850295</v>
      </c>
      <c r="V20" s="628">
        <v>0</v>
      </c>
    </row>
    <row r="21" spans="2:22" ht="26.25" customHeight="1">
      <c r="B21" s="626" t="s">
        <v>531</v>
      </c>
      <c r="C21" s="627">
        <v>752.791449</v>
      </c>
      <c r="D21" s="578">
        <v>504.272554</v>
      </c>
      <c r="E21" s="627">
        <v>264.50449</v>
      </c>
      <c r="F21" s="578">
        <v>253.615449</v>
      </c>
      <c r="G21" s="628">
        <v>366.877363</v>
      </c>
      <c r="H21" s="627">
        <v>649.062016</v>
      </c>
      <c r="I21" s="578">
        <v>444.728714</v>
      </c>
      <c r="J21" s="627">
        <v>240.281401</v>
      </c>
      <c r="K21" s="578">
        <v>235.275034</v>
      </c>
      <c r="L21" s="628">
        <v>313.473978</v>
      </c>
      <c r="M21" s="627">
        <v>565.645629</v>
      </c>
      <c r="N21" s="578">
        <v>332.363565</v>
      </c>
      <c r="O21" s="627">
        <v>222.359155</v>
      </c>
      <c r="P21" s="578">
        <v>214.62426599999998</v>
      </c>
      <c r="Q21" s="628">
        <v>209.66978799999998</v>
      </c>
      <c r="R21" s="627">
        <v>537.3185709999999</v>
      </c>
      <c r="S21" s="578">
        <v>312.56194200000004</v>
      </c>
      <c r="T21" s="627">
        <v>215.50263999999999</v>
      </c>
      <c r="U21" s="578">
        <v>207.76227599999999</v>
      </c>
      <c r="V21" s="628">
        <v>241.124331</v>
      </c>
    </row>
    <row r="22" spans="2:22" ht="26.25" customHeight="1">
      <c r="B22" s="626" t="s">
        <v>532</v>
      </c>
      <c r="C22" s="627">
        <v>14324.958224</v>
      </c>
      <c r="D22" s="578">
        <v>8481.284783000001</v>
      </c>
      <c r="E22" s="627">
        <v>3756.524192</v>
      </c>
      <c r="F22" s="578">
        <v>3472.1048269999997</v>
      </c>
      <c r="G22" s="628">
        <v>7949.376889</v>
      </c>
      <c r="H22" s="627">
        <v>13954.685732</v>
      </c>
      <c r="I22" s="578">
        <v>7721.207891</v>
      </c>
      <c r="J22" s="627">
        <v>3510.861444</v>
      </c>
      <c r="K22" s="578">
        <v>3168.6840690000004</v>
      </c>
      <c r="L22" s="628">
        <v>7890.69089</v>
      </c>
      <c r="M22" s="627">
        <v>13490.446263999998</v>
      </c>
      <c r="N22" s="578">
        <v>7645.052902</v>
      </c>
      <c r="O22" s="627">
        <v>3415.0887510000002</v>
      </c>
      <c r="P22" s="578">
        <v>3134.78631</v>
      </c>
      <c r="Q22" s="628">
        <v>7561.01216</v>
      </c>
      <c r="R22" s="627">
        <v>12775.108613</v>
      </c>
      <c r="S22" s="578">
        <v>7408.889444</v>
      </c>
      <c r="T22" s="627">
        <v>3281.534905</v>
      </c>
      <c r="U22" s="578">
        <v>3025.696076</v>
      </c>
      <c r="V22" s="628">
        <v>7200.968341</v>
      </c>
    </row>
    <row r="23" spans="2:22" ht="26.25" customHeight="1">
      <c r="B23" s="587" t="s">
        <v>534</v>
      </c>
      <c r="C23" s="627">
        <v>8066.853058</v>
      </c>
      <c r="D23" s="578">
        <v>4575.373311</v>
      </c>
      <c r="E23" s="627">
        <v>1986.71432</v>
      </c>
      <c r="F23" s="578">
        <v>1809.01651</v>
      </c>
      <c r="G23" s="628">
        <v>5452.103457</v>
      </c>
      <c r="H23" s="627">
        <v>7770.697304</v>
      </c>
      <c r="I23" s="578">
        <v>4472.058371</v>
      </c>
      <c r="J23" s="627">
        <v>1972.864218</v>
      </c>
      <c r="K23" s="578">
        <v>1780.599355</v>
      </c>
      <c r="L23" s="628">
        <v>5145.171895</v>
      </c>
      <c r="M23" s="627">
        <v>7699.546613</v>
      </c>
      <c r="N23" s="578">
        <v>4490.485677</v>
      </c>
      <c r="O23" s="627">
        <v>1947.248533</v>
      </c>
      <c r="P23" s="578">
        <v>1770.059156</v>
      </c>
      <c r="Q23" s="628">
        <v>5131.492123999999</v>
      </c>
      <c r="R23" s="627">
        <v>7213.515755</v>
      </c>
      <c r="S23" s="578">
        <v>4416.440487</v>
      </c>
      <c r="T23" s="627">
        <v>1877.278436</v>
      </c>
      <c r="U23" s="578">
        <v>1718.362176</v>
      </c>
      <c r="V23" s="628">
        <v>4803.105989</v>
      </c>
    </row>
    <row r="24" spans="2:22" ht="26.25" customHeight="1" thickBot="1">
      <c r="B24" s="632" t="s">
        <v>535</v>
      </c>
      <c r="C24" s="633">
        <v>2844.315031</v>
      </c>
      <c r="D24" s="590">
        <v>1174.80709</v>
      </c>
      <c r="E24" s="633">
        <v>417.019388</v>
      </c>
      <c r="F24" s="590">
        <v>361.405977</v>
      </c>
      <c r="G24" s="634">
        <v>2154.249814</v>
      </c>
      <c r="H24" s="633">
        <v>2740.0904140000002</v>
      </c>
      <c r="I24" s="590">
        <v>1150.085128</v>
      </c>
      <c r="J24" s="633">
        <v>382.703491</v>
      </c>
      <c r="K24" s="590">
        <v>321.278129</v>
      </c>
      <c r="L24" s="634">
        <v>2100.533069</v>
      </c>
      <c r="M24" s="633">
        <v>2677.099428</v>
      </c>
      <c r="N24" s="590">
        <v>1122.748399</v>
      </c>
      <c r="O24" s="633">
        <v>381.60925</v>
      </c>
      <c r="P24" s="590">
        <v>321.074197</v>
      </c>
      <c r="Q24" s="634">
        <v>2054.943692</v>
      </c>
      <c r="R24" s="633">
        <v>2615.206247</v>
      </c>
      <c r="S24" s="590">
        <v>1101.0931380000002</v>
      </c>
      <c r="T24" s="633">
        <v>387.806406</v>
      </c>
      <c r="U24" s="590">
        <v>327.839679</v>
      </c>
      <c r="V24" s="634">
        <v>1992.2059590000001</v>
      </c>
    </row>
    <row r="25" spans="2:22" ht="26.25" customHeight="1" thickBot="1">
      <c r="B25" s="635" t="s">
        <v>536</v>
      </c>
      <c r="C25" s="636">
        <v>18255.92768</v>
      </c>
      <c r="D25" s="596">
        <v>10222.255652</v>
      </c>
      <c r="E25" s="636">
        <v>4484.428165</v>
      </c>
      <c r="F25" s="596">
        <v>4122.630124</v>
      </c>
      <c r="G25" s="637">
        <v>10471.621211</v>
      </c>
      <c r="H25" s="636">
        <v>18033.739513</v>
      </c>
      <c r="I25" s="596">
        <v>9410.020744</v>
      </c>
      <c r="J25" s="636">
        <v>4198.717462</v>
      </c>
      <c r="K25" s="596">
        <v>3777.968045</v>
      </c>
      <c r="L25" s="637">
        <v>10306.325551</v>
      </c>
      <c r="M25" s="636">
        <v>17424.682768</v>
      </c>
      <c r="N25" s="596">
        <v>9291.311106</v>
      </c>
      <c r="O25" s="636">
        <v>4099.366018</v>
      </c>
      <c r="P25" s="596">
        <v>3739.300548</v>
      </c>
      <c r="Q25" s="637">
        <v>9827.15524</v>
      </c>
      <c r="R25" s="636">
        <v>16626.883631</v>
      </c>
      <c r="S25" s="596">
        <v>9010.972532</v>
      </c>
      <c r="T25" s="636">
        <v>3967.999175</v>
      </c>
      <c r="U25" s="596">
        <v>3633.936384</v>
      </c>
      <c r="V25" s="637">
        <v>9435.836594</v>
      </c>
    </row>
    <row r="26" spans="2:22" ht="26.25" customHeight="1" thickBot="1">
      <c r="B26" s="638" t="s">
        <v>551</v>
      </c>
      <c r="C26" s="636">
        <v>1003.254841</v>
      </c>
      <c r="D26" s="596">
        <v>335.360928</v>
      </c>
      <c r="E26" s="636">
        <v>13.947716</v>
      </c>
      <c r="F26" s="596">
        <v>9.962706</v>
      </c>
      <c r="G26" s="637">
        <v>398.95417299999997</v>
      </c>
      <c r="H26" s="636">
        <v>1062.590907</v>
      </c>
      <c r="I26" s="596">
        <v>354.467174</v>
      </c>
      <c r="J26" s="636">
        <v>13.669038</v>
      </c>
      <c r="K26" s="596">
        <v>10.224337</v>
      </c>
      <c r="L26" s="637">
        <v>405.704974</v>
      </c>
      <c r="M26" s="636">
        <v>889.1</v>
      </c>
      <c r="N26" s="596">
        <v>267.425131</v>
      </c>
      <c r="O26" s="636">
        <v>11.391553</v>
      </c>
      <c r="P26" s="596">
        <v>8.587078</v>
      </c>
      <c r="Q26" s="637">
        <v>339.869829</v>
      </c>
      <c r="R26" s="636">
        <v>551.122711</v>
      </c>
      <c r="S26" s="596">
        <v>254.620703</v>
      </c>
      <c r="T26" s="636">
        <v>8.967275</v>
      </c>
      <c r="U26" s="596">
        <v>7.789454</v>
      </c>
      <c r="V26" s="637">
        <v>254.021904</v>
      </c>
    </row>
    <row r="27" spans="3:13" ht="20.25" customHeight="1">
      <c r="C27" s="639" t="s">
        <v>552</v>
      </c>
      <c r="M27" s="639"/>
    </row>
    <row r="28" spans="3:22" ht="71.25" customHeight="1">
      <c r="C28" s="804" t="s">
        <v>553</v>
      </c>
      <c r="D28" s="804"/>
      <c r="E28" s="804"/>
      <c r="F28" s="804"/>
      <c r="G28" s="804"/>
      <c r="H28" s="804"/>
      <c r="I28" s="804"/>
      <c r="J28" s="804"/>
      <c r="K28" s="804"/>
      <c r="L28" s="804"/>
      <c r="M28" s="804"/>
      <c r="N28" s="804"/>
      <c r="O28" s="804"/>
      <c r="P28" s="804"/>
      <c r="Q28" s="804"/>
      <c r="R28" s="804"/>
      <c r="S28" s="804"/>
      <c r="T28" s="804"/>
      <c r="U28" s="804"/>
      <c r="V28" s="804"/>
    </row>
    <row r="30" spans="2:16" s="171" customFormat="1" ht="15.75" customHeight="1">
      <c r="B30" s="612"/>
      <c r="C30" s="612"/>
      <c r="D30" s="612"/>
      <c r="E30" s="612"/>
      <c r="F30" s="612"/>
      <c r="G30" s="612"/>
      <c r="H30" s="612"/>
      <c r="I30" s="612"/>
      <c r="J30" s="612"/>
      <c r="K30" s="612"/>
      <c r="L30" s="612"/>
      <c r="M30" s="612"/>
      <c r="N30" s="612"/>
      <c r="O30" s="612"/>
      <c r="P30" s="612"/>
    </row>
    <row r="31" s="171" customFormat="1" ht="15.75" customHeight="1"/>
    <row r="32" s="171" customFormat="1" ht="15.75" customHeight="1"/>
    <row r="33" spans="2:16" s="171" customFormat="1" ht="15.75" customHeight="1">
      <c r="B33" s="612"/>
      <c r="C33" s="612"/>
      <c r="D33" s="612"/>
      <c r="E33" s="612"/>
      <c r="F33" s="612"/>
      <c r="G33" s="612"/>
      <c r="H33" s="612"/>
      <c r="I33" s="612"/>
      <c r="J33" s="612"/>
      <c r="K33" s="612"/>
      <c r="L33" s="612"/>
      <c r="M33" s="612"/>
      <c r="N33" s="612"/>
      <c r="O33" s="612"/>
      <c r="P33" s="612"/>
    </row>
  </sheetData>
  <sheetProtection sheet="1" objects="1" scenarios="1" formatCells="0" formatColumns="0" formatRows="0"/>
  <mergeCells count="36">
    <mergeCell ref="C2:L2"/>
    <mergeCell ref="M2:V2"/>
    <mergeCell ref="C3:L3"/>
    <mergeCell ref="M3:V3"/>
    <mergeCell ref="C4:L4"/>
    <mergeCell ref="M4:V4"/>
    <mergeCell ref="C6:G6"/>
    <mergeCell ref="H6:L6"/>
    <mergeCell ref="M6:Q6"/>
    <mergeCell ref="R6:V6"/>
    <mergeCell ref="C7:D7"/>
    <mergeCell ref="E7:F7"/>
    <mergeCell ref="G7:G10"/>
    <mergeCell ref="H7:I7"/>
    <mergeCell ref="J7:K7"/>
    <mergeCell ref="L7:L10"/>
    <mergeCell ref="M7:N7"/>
    <mergeCell ref="O7:P7"/>
    <mergeCell ref="Q7:Q10"/>
    <mergeCell ref="R7:S7"/>
    <mergeCell ref="T7:U7"/>
    <mergeCell ref="M8:M10"/>
    <mergeCell ref="P8:P10"/>
    <mergeCell ref="R8:R10"/>
    <mergeCell ref="S8:S10"/>
    <mergeCell ref="U8:U10"/>
    <mergeCell ref="C28:L28"/>
    <mergeCell ref="M28:V28"/>
    <mergeCell ref="C8:C10"/>
    <mergeCell ref="D8:D10"/>
    <mergeCell ref="F8:F10"/>
    <mergeCell ref="H8:H10"/>
    <mergeCell ref="I8:I10"/>
    <mergeCell ref="K8:K10"/>
    <mergeCell ref="V7:V10"/>
    <mergeCell ref="N8:N10"/>
  </mergeCells>
  <printOptions/>
  <pageMargins left="0.7086614173228347" right="0.7086614173228347" top="0.7480314960629921" bottom="0.7480314960629921" header="0.31496062992125984" footer="0.31496062992125984"/>
  <pageSetup fitToWidth="2" horizontalDpi="600" verticalDpi="600" orientation="landscape" paperSize="9" scale="52" r:id="rId2"/>
  <colBreaks count="1" manualBreakCount="1">
    <brk id="12" max="34"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H33"/>
  <sheetViews>
    <sheetView showGridLines="0" zoomScale="85" zoomScaleNormal="85" zoomScalePageLayoutView="0" workbookViewId="0" topLeftCell="A1">
      <selection activeCell="B4" sqref="B4:H4"/>
    </sheetView>
  </sheetViews>
  <sheetFormatPr defaultColWidth="11.421875" defaultRowHeight="12.75"/>
  <cols>
    <col min="1" max="1" width="5.421875" style="26" customWidth="1"/>
    <col min="2" max="2" width="86.28125" style="41" customWidth="1"/>
    <col min="3" max="6" width="18.8515625" style="25" customWidth="1"/>
    <col min="7" max="7" width="37.7109375" style="40" customWidth="1"/>
    <col min="8" max="8" width="67.57421875" style="40" customWidth="1"/>
    <col min="9" max="16384" width="11.421875" style="26" customWidth="1"/>
  </cols>
  <sheetData>
    <row r="1" spans="2:8" s="20" customFormat="1" ht="11.25">
      <c r="B1" s="18"/>
      <c r="C1" s="394">
        <v>201809</v>
      </c>
      <c r="D1" s="394">
        <v>201812</v>
      </c>
      <c r="E1" s="394">
        <v>201903</v>
      </c>
      <c r="F1" s="394">
        <v>201906</v>
      </c>
      <c r="G1" s="19"/>
      <c r="H1" s="19"/>
    </row>
    <row r="2" spans="2:8" ht="33" customHeight="1">
      <c r="B2" s="645" t="s">
        <v>0</v>
      </c>
      <c r="C2" s="645"/>
      <c r="D2" s="645"/>
      <c r="E2" s="645"/>
      <c r="F2" s="645"/>
      <c r="G2" s="645"/>
      <c r="H2" s="645"/>
    </row>
    <row r="3" spans="2:8" ht="21" customHeight="1">
      <c r="B3" s="646" t="s">
        <v>9</v>
      </c>
      <c r="C3" s="646"/>
      <c r="D3" s="646"/>
      <c r="E3" s="646"/>
      <c r="F3" s="646"/>
      <c r="G3" s="646"/>
      <c r="H3" s="646"/>
    </row>
    <row r="4" spans="2:8" ht="33.75" customHeight="1">
      <c r="B4" s="647" t="str">
        <f>Cover!C5</f>
        <v>Intesa Sanpaolo S.p.A.</v>
      </c>
      <c r="C4" s="647"/>
      <c r="D4" s="647"/>
      <c r="E4" s="647"/>
      <c r="F4" s="647"/>
      <c r="G4" s="647"/>
      <c r="H4" s="647"/>
    </row>
    <row r="5" spans="3:6" ht="12.75" customHeight="1" thickBot="1">
      <c r="C5" s="395"/>
      <c r="D5" s="395"/>
      <c r="E5" s="395"/>
      <c r="F5" s="395"/>
    </row>
    <row r="6" spans="2:8" s="25" customFormat="1" ht="35.25" customHeight="1" thickBot="1">
      <c r="B6" s="21" t="s">
        <v>10</v>
      </c>
      <c r="C6" s="22" t="s">
        <v>11</v>
      </c>
      <c r="D6" s="22" t="s">
        <v>12</v>
      </c>
      <c r="E6" s="22" t="s">
        <v>13</v>
      </c>
      <c r="F6" s="22" t="s">
        <v>14</v>
      </c>
      <c r="G6" s="23" t="s">
        <v>15</v>
      </c>
      <c r="H6" s="24" t="s">
        <v>16</v>
      </c>
    </row>
    <row r="7" spans="2:8" ht="37.5" customHeight="1">
      <c r="B7" s="642" t="s">
        <v>17</v>
      </c>
      <c r="C7" s="643"/>
      <c r="D7" s="643"/>
      <c r="E7" s="643"/>
      <c r="F7" s="643"/>
      <c r="G7" s="643"/>
      <c r="H7" s="644"/>
    </row>
    <row r="8" spans="2:8" ht="37.5" customHeight="1">
      <c r="B8" s="27" t="s">
        <v>18</v>
      </c>
      <c r="C8" s="396">
        <f>Capital!E8</f>
        <v>37188.62739699999</v>
      </c>
      <c r="D8" s="396">
        <f>Capital!F8</f>
        <v>37241.23006200001</v>
      </c>
      <c r="E8" s="396">
        <f>Capital!G8</f>
        <v>37230.740162999995</v>
      </c>
      <c r="F8" s="396">
        <f>Capital!H8</f>
        <v>38015.18225600001</v>
      </c>
      <c r="G8" s="28" t="s">
        <v>19</v>
      </c>
      <c r="H8" s="29" t="s">
        <v>20</v>
      </c>
    </row>
    <row r="9" spans="2:8" ht="42" customHeight="1">
      <c r="B9" s="27" t="s">
        <v>21</v>
      </c>
      <c r="C9" s="396">
        <f>Capital!E8-Capital!E51</f>
        <v>34218.50559699999</v>
      </c>
      <c r="D9" s="396">
        <f>Capital!F8-Capital!F51</f>
        <v>33071.97151500001</v>
      </c>
      <c r="E9" s="396">
        <f>Capital!G8-Capital!G51</f>
        <v>33533.351838999995</v>
      </c>
      <c r="F9" s="396">
        <f>Capital!H8-Capital!H51</f>
        <v>34350.808757000006</v>
      </c>
      <c r="G9" s="30" t="s">
        <v>22</v>
      </c>
      <c r="H9" s="29" t="s">
        <v>20</v>
      </c>
    </row>
    <row r="10" spans="2:8" ht="37.5" customHeight="1">
      <c r="B10" s="27" t="s">
        <v>23</v>
      </c>
      <c r="C10" s="396">
        <f>Capital!E39</f>
        <v>42043.71332399999</v>
      </c>
      <c r="D10" s="396">
        <f>Capital!F39</f>
        <v>42097.12762300001</v>
      </c>
      <c r="E10" s="396">
        <f>Capital!G39</f>
        <v>41970.961755</v>
      </c>
      <c r="F10" s="396">
        <f>Capital!H39</f>
        <v>42755.458151000006</v>
      </c>
      <c r="G10" s="30" t="s">
        <v>24</v>
      </c>
      <c r="H10" s="29" t="s">
        <v>25</v>
      </c>
    </row>
    <row r="11" spans="2:8" ht="37.5" customHeight="1">
      <c r="B11" s="27" t="s">
        <v>26</v>
      </c>
      <c r="C11" s="396">
        <f>Capital!E39-Capital!E51-Capital!E52</f>
        <v>39073.59152399999</v>
      </c>
      <c r="D11" s="396">
        <f>Capital!F39-Capital!F51-Capital!F52</f>
        <v>37927.86907600001</v>
      </c>
      <c r="E11" s="396">
        <f>Capital!G39-Capital!G51-Capital!G52</f>
        <v>38273.573431</v>
      </c>
      <c r="F11" s="396">
        <f>Capital!H39-Capital!H51-Capital!H52</f>
        <v>39091.084652000005</v>
      </c>
      <c r="G11" s="30" t="s">
        <v>27</v>
      </c>
      <c r="H11" s="29" t="s">
        <v>25</v>
      </c>
    </row>
    <row r="12" spans="2:8" s="31" customFormat="1" ht="37.5" customHeight="1">
      <c r="B12" s="27" t="s">
        <v>28</v>
      </c>
      <c r="C12" s="396">
        <f>Capital!E7</f>
        <v>48956.86596699999</v>
      </c>
      <c r="D12" s="396">
        <f>Capital!F7</f>
        <v>48878.30279500001</v>
      </c>
      <c r="E12" s="396">
        <f>Capital!G7</f>
        <v>48718.534901</v>
      </c>
      <c r="F12" s="396">
        <f>Capital!H7</f>
        <v>49241.46619900001</v>
      </c>
      <c r="G12" s="397" t="s">
        <v>29</v>
      </c>
      <c r="H12" s="397" t="s">
        <v>30</v>
      </c>
    </row>
    <row r="13" spans="2:8" ht="37.5" customHeight="1" thickBot="1">
      <c r="B13" s="32" t="s">
        <v>31</v>
      </c>
      <c r="C13" s="398">
        <f>Capital!E7-Capital!E51-Capital!E52-Capital!E53</f>
        <v>46848.98358399999</v>
      </c>
      <c r="D13" s="398">
        <f>Capital!F7-Capital!F51-Capital!F52-Capital!F53</f>
        <v>45559.418248000016</v>
      </c>
      <c r="E13" s="398">
        <f>Capital!G7-Capital!G51-Capital!G52-Capital!G53</f>
        <v>45880.436802</v>
      </c>
      <c r="F13" s="398">
        <f>Capital!H7-Capital!H51-Capital!H52-Capital!H53</f>
        <v>46430.09584600001</v>
      </c>
      <c r="G13" s="33" t="s">
        <v>32</v>
      </c>
      <c r="H13" s="34" t="s">
        <v>30</v>
      </c>
    </row>
    <row r="14" spans="2:8" ht="37.5" customHeight="1">
      <c r="B14" s="642" t="s">
        <v>33</v>
      </c>
      <c r="C14" s="643"/>
      <c r="D14" s="643"/>
      <c r="E14" s="643"/>
      <c r="F14" s="643"/>
      <c r="G14" s="643"/>
      <c r="H14" s="644"/>
    </row>
    <row r="15" spans="2:8" ht="37.5" customHeight="1">
      <c r="B15" s="27" t="s">
        <v>34</v>
      </c>
      <c r="C15" s="396">
        <f>Capital!E44</f>
        <v>275944.060573</v>
      </c>
      <c r="D15" s="396">
        <f>Capital!F44</f>
        <v>276445.75526</v>
      </c>
      <c r="E15" s="396">
        <f>Capital!G44</f>
        <v>283640.547416</v>
      </c>
      <c r="F15" s="396">
        <f>Capital!H44</f>
        <v>280260.394873</v>
      </c>
      <c r="G15" s="399" t="s">
        <v>35</v>
      </c>
      <c r="H15" s="399" t="s">
        <v>36</v>
      </c>
    </row>
    <row r="16" spans="2:8" ht="37.5" customHeight="1" thickBot="1">
      <c r="B16" s="32" t="s">
        <v>37</v>
      </c>
      <c r="C16" s="398">
        <f>Capital!E44-Capital!E54</f>
        <v>275424.37264899997</v>
      </c>
      <c r="D16" s="398">
        <f>Capital!F44-Capital!F54</f>
        <v>275532.74026</v>
      </c>
      <c r="E16" s="398">
        <f>Capital!G44-Capital!G54</f>
        <v>282830.127982</v>
      </c>
      <c r="F16" s="398">
        <f>Capital!H44-Capital!H54</f>
        <v>279409.790834</v>
      </c>
      <c r="G16" s="35" t="s">
        <v>38</v>
      </c>
      <c r="H16" s="36" t="s">
        <v>36</v>
      </c>
    </row>
    <row r="17" spans="2:8" ht="37.5" customHeight="1">
      <c r="B17" s="642" t="s">
        <v>39</v>
      </c>
      <c r="C17" s="643"/>
      <c r="D17" s="643"/>
      <c r="E17" s="643"/>
      <c r="F17" s="643"/>
      <c r="G17" s="643"/>
      <c r="H17" s="644"/>
    </row>
    <row r="18" spans="2:8" ht="37.5" customHeight="1">
      <c r="B18" s="27" t="s">
        <v>40</v>
      </c>
      <c r="C18" s="400">
        <f>Capital!E46</f>
        <v>0.1347687184126287</v>
      </c>
      <c r="D18" s="400">
        <f>Capital!F46</f>
        <v>0.13471442173881187</v>
      </c>
      <c r="E18" s="400">
        <f>Capital!G46</f>
        <v>0.1312602887780911</v>
      </c>
      <c r="F18" s="400">
        <f>Capital!H46</f>
        <v>0.13564236314312833</v>
      </c>
      <c r="G18" s="399" t="s">
        <v>41</v>
      </c>
      <c r="H18" s="37" t="s">
        <v>42</v>
      </c>
    </row>
    <row r="19" spans="2:8" ht="37.5" customHeight="1" thickBot="1">
      <c r="B19" s="27" t="s">
        <v>43</v>
      </c>
      <c r="C19" s="400">
        <f>(Capital!E8-Capital!E51)/(Capital!E44-Capital!E54)</f>
        <v>0.12423920682069758</v>
      </c>
      <c r="D19" s="400">
        <f>(Capital!F8-Capital!F51)/(Capital!F44-Capital!F54)</f>
        <v>0.12002918957577391</v>
      </c>
      <c r="E19" s="400">
        <f>(Capital!G8-Capital!G51)/(Capital!G44-Capital!G54)</f>
        <v>0.11856357764380088</v>
      </c>
      <c r="F19" s="400">
        <f>(Capital!H8-Capital!H51)/(Capital!H44-Capital!H54)</f>
        <v>0.12294060510359191</v>
      </c>
      <c r="G19" s="33" t="s">
        <v>44</v>
      </c>
      <c r="H19" s="37" t="s">
        <v>42</v>
      </c>
    </row>
    <row r="20" spans="2:8" ht="37.5" customHeight="1">
      <c r="B20" s="27" t="s">
        <v>45</v>
      </c>
      <c r="C20" s="400">
        <f>Capital!E47</f>
        <v>0.1523631754809141</v>
      </c>
      <c r="D20" s="400">
        <f>Capital!F47</f>
        <v>0.1522798842883561</v>
      </c>
      <c r="E20" s="400">
        <f>Capital!G47</f>
        <v>0.1479723619819542</v>
      </c>
      <c r="F20" s="400">
        <f>Capital!H47</f>
        <v>0.15255619036137677</v>
      </c>
      <c r="G20" s="399" t="s">
        <v>46</v>
      </c>
      <c r="H20" s="37" t="s">
        <v>42</v>
      </c>
    </row>
    <row r="21" spans="2:8" ht="37.5" customHeight="1" thickBot="1">
      <c r="B21" s="27" t="s">
        <v>47</v>
      </c>
      <c r="C21" s="400">
        <f>(Capital!E39-Capital!E51-Capital!E52)/(Capital!E44-Capital!E54)</f>
        <v>0.141866862210467</v>
      </c>
      <c r="D21" s="400">
        <f>(Capital!F39-Capital!F51-Capital!F52)/(Capital!F44-Capital!F54)</f>
        <v>0.1376528576611631</v>
      </c>
      <c r="E21" s="400">
        <f>(Capital!G39-Capital!G51-Capital!G52)/(Capital!G44-Capital!G54)</f>
        <v>0.13532353750317513</v>
      </c>
      <c r="F21" s="400">
        <f>(Capital!H39-Capital!H51-Capital!H52)/(Capital!H44-Capital!H54)</f>
        <v>0.1399059228931043</v>
      </c>
      <c r="G21" s="38" t="s">
        <v>48</v>
      </c>
      <c r="H21" s="37" t="s">
        <v>42</v>
      </c>
    </row>
    <row r="22" spans="2:8" ht="37.5" customHeight="1">
      <c r="B22" s="27" t="s">
        <v>49</v>
      </c>
      <c r="C22" s="400">
        <f>Capital!E48</f>
        <v>0.1774159076493282</v>
      </c>
      <c r="D22" s="400">
        <f>Capital!F48</f>
        <v>0.17680974247200676</v>
      </c>
      <c r="E22" s="400">
        <f>Capital!G48</f>
        <v>0.1717615317867343</v>
      </c>
      <c r="F22" s="400">
        <f>Capital!H48</f>
        <v>0.17569898244564233</v>
      </c>
      <c r="G22" s="399" t="s">
        <v>50</v>
      </c>
      <c r="H22" s="37" t="s">
        <v>42</v>
      </c>
    </row>
    <row r="23" spans="2:8" ht="37.5" customHeight="1" thickBot="1">
      <c r="B23" s="32" t="s">
        <v>51</v>
      </c>
      <c r="C23" s="401">
        <f>(Capital!E7-Capital!E51-Capital!E52-Capital!E53)/(Capital!E44-Capital!E54)</f>
        <v>0.1700974504667537</v>
      </c>
      <c r="D23" s="401">
        <f>(Capital!F7-Capital!F51-Capital!F52-Capital!F53)/(Capital!F44-Capital!F54)</f>
        <v>0.16535028906186955</v>
      </c>
      <c r="E23" s="401">
        <f>(Capital!G7-Capital!G51-Capital!G52-Capital!G53)/(Capital!G44-Capital!G54)</f>
        <v>0.16221905752883561</v>
      </c>
      <c r="F23" s="401">
        <f>(Capital!H7-Capital!H51-Capital!H52-Capital!H53)/(Capital!H44-Capital!H54)</f>
        <v>0.1661720432466326</v>
      </c>
      <c r="G23" s="39" t="s">
        <v>52</v>
      </c>
      <c r="H23" s="37" t="s">
        <v>42</v>
      </c>
    </row>
    <row r="24" spans="2:8" ht="37.5" customHeight="1">
      <c r="B24" s="642" t="s">
        <v>53</v>
      </c>
      <c r="C24" s="643"/>
      <c r="D24" s="643"/>
      <c r="E24" s="643"/>
      <c r="F24" s="643"/>
      <c r="G24" s="643"/>
      <c r="H24" s="644"/>
    </row>
    <row r="25" spans="2:8" ht="37.5" customHeight="1">
      <c r="B25" s="27" t="s">
        <v>54</v>
      </c>
      <c r="C25" s="396">
        <f>Leverage!D9</f>
        <v>675452.675273</v>
      </c>
      <c r="D25" s="396">
        <f>Leverage!E9</f>
        <v>668561.846633</v>
      </c>
      <c r="E25" s="396">
        <f>Leverage!F9</f>
        <v>702038.950512</v>
      </c>
      <c r="F25" s="396">
        <f>Leverage!G9</f>
        <v>700804.556478</v>
      </c>
      <c r="G25" s="399" t="s">
        <v>55</v>
      </c>
      <c r="H25" s="29" t="s">
        <v>56</v>
      </c>
    </row>
    <row r="26" spans="2:8" ht="37.5" customHeight="1">
      <c r="B26" s="27" t="s">
        <v>57</v>
      </c>
      <c r="C26" s="400">
        <f>Leverage!D11</f>
        <v>0.0622452</v>
      </c>
      <c r="D26" s="400">
        <f>Leverage!E11</f>
        <v>0.06297</v>
      </c>
      <c r="E26" s="400">
        <f>Leverage!F11</f>
        <v>0.05978</v>
      </c>
      <c r="F26" s="400">
        <f>Leverage!G11</f>
        <v>0.061009100000000004</v>
      </c>
      <c r="G26" s="399" t="s">
        <v>58</v>
      </c>
      <c r="H26" s="29" t="s">
        <v>56</v>
      </c>
    </row>
    <row r="27" spans="2:6" ht="11.25">
      <c r="B27" s="26"/>
      <c r="C27" s="26"/>
      <c r="D27" s="26"/>
      <c r="E27" s="26"/>
      <c r="F27" s="26"/>
    </row>
    <row r="28" spans="2:6" ht="11.25">
      <c r="B28" s="26"/>
      <c r="C28" s="26"/>
      <c r="D28" s="26"/>
      <c r="E28" s="26"/>
      <c r="F28" s="26"/>
    </row>
    <row r="33" spans="2:6" s="40" customFormat="1" ht="11.25">
      <c r="B33" s="26"/>
      <c r="C33" s="26"/>
      <c r="D33" s="26"/>
      <c r="E33" s="26"/>
      <c r="F33" s="26"/>
    </row>
  </sheetData>
  <sheetProtection sheet="1" objects="1" scenarios="1" formatCells="0" formatColumns="0" formatRows="0"/>
  <mergeCells count="7">
    <mergeCell ref="B24:H24"/>
    <mergeCell ref="B2:H2"/>
    <mergeCell ref="B3:H3"/>
    <mergeCell ref="B4:H4"/>
    <mergeCell ref="B7:H7"/>
    <mergeCell ref="B14:H14"/>
    <mergeCell ref="B17:H1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I34"/>
  <sheetViews>
    <sheetView showGridLines="0" zoomScale="85" zoomScaleNormal="85" zoomScalePageLayoutView="0" workbookViewId="0" topLeftCell="A1">
      <selection activeCell="B4" sqref="B4:E4"/>
    </sheetView>
  </sheetViews>
  <sheetFormatPr defaultColWidth="11.421875" defaultRowHeight="12.75"/>
  <cols>
    <col min="1" max="1" width="5.421875" style="26" customWidth="1"/>
    <col min="2" max="2" width="9.57421875" style="41" customWidth="1"/>
    <col min="3" max="3" width="92.57421875" style="26" customWidth="1"/>
    <col min="4" max="7" width="18.8515625" style="25" customWidth="1"/>
    <col min="8" max="8" width="17.140625" style="26" customWidth="1"/>
    <col min="9" max="9" width="67.57421875" style="26" customWidth="1"/>
    <col min="10" max="16384" width="11.421875" style="26" customWidth="1"/>
  </cols>
  <sheetData>
    <row r="1" spans="2:7" s="20" customFormat="1" ht="11.25">
      <c r="B1" s="18"/>
      <c r="D1" s="394">
        <v>201809</v>
      </c>
      <c r="E1" s="394">
        <v>201812</v>
      </c>
      <c r="F1" s="394">
        <v>201903</v>
      </c>
      <c r="G1" s="394">
        <v>201906</v>
      </c>
    </row>
    <row r="2" spans="2:7" ht="33" customHeight="1">
      <c r="B2" s="645" t="s">
        <v>0</v>
      </c>
      <c r="C2" s="645"/>
      <c r="D2" s="645"/>
      <c r="E2" s="645"/>
      <c r="F2" s="402"/>
      <c r="G2" s="402"/>
    </row>
    <row r="3" spans="2:7" ht="21" customHeight="1">
      <c r="B3" s="646" t="s">
        <v>59</v>
      </c>
      <c r="C3" s="646"/>
      <c r="D3" s="646"/>
      <c r="E3" s="646"/>
      <c r="F3" s="42"/>
      <c r="G3" s="42"/>
    </row>
    <row r="4" spans="2:7" ht="33.75" customHeight="1">
      <c r="B4" s="647" t="str">
        <f>Cover!C5</f>
        <v>Intesa Sanpaolo S.p.A.</v>
      </c>
      <c r="C4" s="647"/>
      <c r="D4" s="647"/>
      <c r="E4" s="647"/>
      <c r="F4" s="403"/>
      <c r="G4" s="403"/>
    </row>
    <row r="5" spans="3:7" ht="12.75" customHeight="1" thickBot="1">
      <c r="C5" s="395"/>
      <c r="D5" s="395"/>
      <c r="E5" s="395"/>
      <c r="F5" s="395"/>
      <c r="G5" s="395"/>
    </row>
    <row r="6" spans="2:9" s="25" customFormat="1" ht="35.25" customHeight="1" thickBot="1">
      <c r="B6" s="43"/>
      <c r="C6" s="21" t="s">
        <v>10</v>
      </c>
      <c r="D6" s="22" t="s">
        <v>11</v>
      </c>
      <c r="E6" s="22" t="s">
        <v>12</v>
      </c>
      <c r="F6" s="22" t="s">
        <v>13</v>
      </c>
      <c r="G6" s="22" t="s">
        <v>14</v>
      </c>
      <c r="H6" s="44" t="s">
        <v>15</v>
      </c>
      <c r="I6" s="24" t="s">
        <v>16</v>
      </c>
    </row>
    <row r="7" spans="2:9" ht="38.25" customHeight="1">
      <c r="B7" s="45" t="s">
        <v>60</v>
      </c>
      <c r="C7" s="46" t="s">
        <v>61</v>
      </c>
      <c r="D7" s="404">
        <v>42043.713324</v>
      </c>
      <c r="E7" s="404">
        <v>42097.127624</v>
      </c>
      <c r="F7" s="404">
        <v>41970.961754</v>
      </c>
      <c r="G7" s="404">
        <v>42755.458151</v>
      </c>
      <c r="H7" s="47" t="s">
        <v>62</v>
      </c>
      <c r="I7" s="648" t="s">
        <v>56</v>
      </c>
    </row>
    <row r="8" spans="2:9" ht="38.25" customHeight="1" thickBot="1">
      <c r="B8" s="48" t="s">
        <v>63</v>
      </c>
      <c r="C8" s="49" t="s">
        <v>64</v>
      </c>
      <c r="D8" s="405">
        <v>38153.098662</v>
      </c>
      <c r="E8" s="405">
        <v>37097.429377</v>
      </c>
      <c r="F8" s="405">
        <v>37658.74443</v>
      </c>
      <c r="G8" s="405">
        <v>38476.255652</v>
      </c>
      <c r="H8" s="50" t="s">
        <v>65</v>
      </c>
      <c r="I8" s="649"/>
    </row>
    <row r="9" spans="2:9" ht="38.25" customHeight="1">
      <c r="B9" s="45" t="s">
        <v>66</v>
      </c>
      <c r="C9" s="46" t="s">
        <v>67</v>
      </c>
      <c r="D9" s="404">
        <v>675452.675273</v>
      </c>
      <c r="E9" s="404">
        <v>668561.846633</v>
      </c>
      <c r="F9" s="404">
        <v>702038.950512</v>
      </c>
      <c r="G9" s="404">
        <v>700804.556478</v>
      </c>
      <c r="H9" s="51" t="s">
        <v>55</v>
      </c>
      <c r="I9" s="649"/>
    </row>
    <row r="10" spans="2:9" ht="38.25" customHeight="1" thickBot="1">
      <c r="B10" s="52" t="s">
        <v>68</v>
      </c>
      <c r="C10" s="53" t="s">
        <v>69</v>
      </c>
      <c r="D10" s="405">
        <v>675441.396453</v>
      </c>
      <c r="E10" s="405">
        <v>668556.021933</v>
      </c>
      <c r="F10" s="405">
        <v>698679.271233</v>
      </c>
      <c r="G10" s="405">
        <v>697216.467448</v>
      </c>
      <c r="H10" s="54" t="s">
        <v>70</v>
      </c>
      <c r="I10" s="649"/>
    </row>
    <row r="11" spans="2:9" ht="38.25" customHeight="1">
      <c r="B11" s="45" t="s">
        <v>71</v>
      </c>
      <c r="C11" s="46" t="s">
        <v>57</v>
      </c>
      <c r="D11" s="406">
        <v>0.0622452</v>
      </c>
      <c r="E11" s="406">
        <v>0.06297</v>
      </c>
      <c r="F11" s="406">
        <v>0.05978</v>
      </c>
      <c r="G11" s="406">
        <v>0.061009100000000004</v>
      </c>
      <c r="H11" s="51" t="s">
        <v>58</v>
      </c>
      <c r="I11" s="649"/>
    </row>
    <row r="12" spans="2:9" s="31" customFormat="1" ht="38.25" customHeight="1" thickBot="1">
      <c r="B12" s="48" t="s">
        <v>72</v>
      </c>
      <c r="C12" s="49" t="s">
        <v>73</v>
      </c>
      <c r="D12" s="407">
        <v>0.0564862</v>
      </c>
      <c r="E12" s="407">
        <v>0.05549</v>
      </c>
      <c r="F12" s="407">
        <v>0.0539</v>
      </c>
      <c r="G12" s="407">
        <v>0.0551855</v>
      </c>
      <c r="H12" s="55" t="s">
        <v>74</v>
      </c>
      <c r="I12" s="650"/>
    </row>
    <row r="13" spans="2:7" ht="18" customHeight="1">
      <c r="B13" s="56"/>
      <c r="C13" s="57"/>
      <c r="D13" s="57"/>
      <c r="E13" s="57"/>
      <c r="F13" s="57"/>
      <c r="G13" s="57"/>
    </row>
    <row r="14" spans="2:9" ht="12.75">
      <c r="B14" s="651"/>
      <c r="C14" s="651"/>
      <c r="D14" s="651"/>
      <c r="E14" s="651"/>
      <c r="F14" s="651"/>
      <c r="G14" s="651"/>
      <c r="H14" s="651"/>
      <c r="I14" s="651"/>
    </row>
    <row r="17" ht="11.25">
      <c r="H17" s="25"/>
    </row>
    <row r="27" spans="2:7" ht="12.75">
      <c r="B27" s="26"/>
      <c r="C27" s="408"/>
      <c r="D27" s="26"/>
      <c r="E27" s="26"/>
      <c r="F27" s="26"/>
      <c r="G27" s="26"/>
    </row>
    <row r="28" spans="2:7" ht="12.75">
      <c r="B28" s="26"/>
      <c r="C28" s="408"/>
      <c r="D28" s="26"/>
      <c r="E28" s="26"/>
      <c r="F28" s="26"/>
      <c r="G28" s="26"/>
    </row>
    <row r="29" spans="2:7" ht="12.75">
      <c r="B29" s="26"/>
      <c r="C29" s="408"/>
      <c r="D29" s="26"/>
      <c r="E29" s="26"/>
      <c r="F29" s="26"/>
      <c r="G29" s="26"/>
    </row>
    <row r="34" spans="2:7" ht="11.25">
      <c r="B34" s="26"/>
      <c r="C34" s="26" t="s">
        <v>75</v>
      </c>
      <c r="D34" s="26"/>
      <c r="E34" s="26"/>
      <c r="F34" s="26"/>
      <c r="G34" s="26"/>
    </row>
  </sheetData>
  <sheetProtection sheet="1" objects="1" scenarios="1" formatCells="0" formatColumns="0" formatRows="0"/>
  <mergeCells count="5">
    <mergeCell ref="B2:E2"/>
    <mergeCell ref="B3:E3"/>
    <mergeCell ref="B4:E4"/>
    <mergeCell ref="I7:I12"/>
    <mergeCell ref="B14:I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L61"/>
  <sheetViews>
    <sheetView showGridLines="0" zoomScale="70" zoomScaleNormal="70" workbookViewId="0" topLeftCell="A1">
      <selection activeCell="D4" sqref="D4:F4"/>
    </sheetView>
  </sheetViews>
  <sheetFormatPr defaultColWidth="11.421875" defaultRowHeight="12.75"/>
  <cols>
    <col min="1" max="1" width="2.7109375" style="26" customWidth="1"/>
    <col min="2" max="2" width="32.421875" style="121" customWidth="1"/>
    <col min="3" max="3" width="9.57421875" style="41" customWidth="1"/>
    <col min="4" max="4" width="88.7109375" style="26" customWidth="1"/>
    <col min="5" max="5" width="26.57421875" style="25" customWidth="1"/>
    <col min="6" max="6" width="24.00390625" style="25" customWidth="1"/>
    <col min="7" max="8" width="26.57421875" style="25" customWidth="1"/>
    <col min="9" max="9" width="34.7109375" style="41" customWidth="1"/>
    <col min="10" max="10" width="77.421875" style="26" customWidth="1"/>
    <col min="11" max="16384" width="11.421875" style="26" customWidth="1"/>
  </cols>
  <sheetData>
    <row r="1" spans="2:9" s="20" customFormat="1" ht="33" customHeight="1">
      <c r="B1" s="409"/>
      <c r="C1" s="18"/>
      <c r="E1" s="394">
        <v>201809</v>
      </c>
      <c r="F1" s="394">
        <v>201812</v>
      </c>
      <c r="G1" s="394">
        <v>201903</v>
      </c>
      <c r="H1" s="394">
        <v>201906</v>
      </c>
      <c r="I1" s="18"/>
    </row>
    <row r="2" spans="4:8" ht="21" customHeight="1">
      <c r="D2" s="645" t="s">
        <v>0</v>
      </c>
      <c r="E2" s="645"/>
      <c r="F2" s="645"/>
      <c r="G2" s="402"/>
      <c r="H2" s="402"/>
    </row>
    <row r="3" spans="4:8" ht="35.25" customHeight="1">
      <c r="D3" s="646" t="s">
        <v>76</v>
      </c>
      <c r="E3" s="646"/>
      <c r="F3" s="646"/>
      <c r="G3" s="42"/>
      <c r="H3" s="42"/>
    </row>
    <row r="4" spans="4:8" ht="35.25" customHeight="1">
      <c r="D4" s="647" t="str">
        <f>Cover!C5</f>
        <v>Intesa Sanpaolo S.p.A.</v>
      </c>
      <c r="E4" s="647"/>
      <c r="F4" s="647"/>
      <c r="G4" s="403"/>
      <c r="H4" s="403"/>
    </row>
    <row r="5" spans="4:8" ht="43.5" customHeight="1" thickBot="1">
      <c r="D5" s="410"/>
      <c r="E5" s="41"/>
      <c r="F5" s="41"/>
      <c r="G5" s="41"/>
      <c r="H5" s="41"/>
    </row>
    <row r="6" spans="3:12" s="25" customFormat="1" ht="35.25" customHeight="1" thickBot="1">
      <c r="C6" s="58"/>
      <c r="D6" s="21" t="s">
        <v>10</v>
      </c>
      <c r="E6" s="59" t="s">
        <v>11</v>
      </c>
      <c r="F6" s="59" t="s">
        <v>12</v>
      </c>
      <c r="G6" s="60" t="s">
        <v>13</v>
      </c>
      <c r="H6" s="60" t="s">
        <v>14</v>
      </c>
      <c r="I6" s="44" t="s">
        <v>15</v>
      </c>
      <c r="J6" s="24" t="s">
        <v>16</v>
      </c>
      <c r="L6" s="61"/>
    </row>
    <row r="7" spans="2:12" ht="38.25" customHeight="1">
      <c r="B7" s="652" t="s">
        <v>77</v>
      </c>
      <c r="C7" s="62" t="s">
        <v>78</v>
      </c>
      <c r="D7" s="63" t="s">
        <v>79</v>
      </c>
      <c r="E7" s="411">
        <f>+E39+E40</f>
        <v>48956.86596699999</v>
      </c>
      <c r="F7" s="412">
        <f>+F39+F40</f>
        <v>48878.30279500001</v>
      </c>
      <c r="G7" s="411">
        <f>+G39+G40</f>
        <v>48718.534901</v>
      </c>
      <c r="H7" s="412">
        <f>+H39+H40</f>
        <v>49241.46619900001</v>
      </c>
      <c r="I7" s="64" t="s">
        <v>29</v>
      </c>
      <c r="J7" s="65" t="s">
        <v>30</v>
      </c>
      <c r="K7" s="66"/>
      <c r="L7" s="67"/>
    </row>
    <row r="8" spans="2:12" ht="38.25" customHeight="1">
      <c r="B8" s="653"/>
      <c r="C8" s="62" t="s">
        <v>60</v>
      </c>
      <c r="D8" s="68" t="s">
        <v>80</v>
      </c>
      <c r="E8" s="82">
        <f>+E9+E10+E11+E12+E13+E14+E15+E16+E17+E18+E19+E20+E21+E22+E24+E25+E26+E27+E28+E29+E30</f>
        <v>37188.62739699999</v>
      </c>
      <c r="F8" s="83">
        <f>+F9+F10+F11+F12+F13+F14+F15+F16+F17+F18+F19+F20+F21+F22+F24+F25+F26+F27+F28+F29+F30</f>
        <v>37241.23006200001</v>
      </c>
      <c r="G8" s="82">
        <f>+G9+G10+G11+G12+G13+G14+G15+G16+G17+G18+G19+G20+G21+G22+G24+G25+G26+G27+G28+G29+G30</f>
        <v>37230.740162999995</v>
      </c>
      <c r="H8" s="83">
        <f>+H9+H10+H11+H12+H13+H14+H15+H16+H17+H18+H19+H20+H21+H22+H24+H25+H26+H27+H28+H29+H30</f>
        <v>38015.18225600001</v>
      </c>
      <c r="I8" s="69" t="s">
        <v>19</v>
      </c>
      <c r="J8" s="70" t="s">
        <v>20</v>
      </c>
      <c r="L8" s="67"/>
    </row>
    <row r="9" spans="2:12" ht="38.25" customHeight="1">
      <c r="B9" s="653"/>
      <c r="C9" s="71" t="s">
        <v>81</v>
      </c>
      <c r="D9" s="72" t="s">
        <v>82</v>
      </c>
      <c r="E9" s="286">
        <v>33627.648</v>
      </c>
      <c r="F9" s="287">
        <v>33649.295</v>
      </c>
      <c r="G9" s="286">
        <v>33646.595</v>
      </c>
      <c r="H9" s="287">
        <v>33953.578</v>
      </c>
      <c r="I9" s="73" t="s">
        <v>83</v>
      </c>
      <c r="J9" s="74" t="s">
        <v>84</v>
      </c>
      <c r="L9" s="67"/>
    </row>
    <row r="10" spans="2:12" ht="38.25" customHeight="1">
      <c r="B10" s="653"/>
      <c r="C10" s="71" t="s">
        <v>85</v>
      </c>
      <c r="D10" s="72" t="s">
        <v>86</v>
      </c>
      <c r="E10" s="286">
        <v>16930.24995</v>
      </c>
      <c r="F10" s="287">
        <v>16755.426</v>
      </c>
      <c r="G10" s="286">
        <v>16967.5358</v>
      </c>
      <c r="H10" s="287">
        <v>16841.558488</v>
      </c>
      <c r="I10" s="73" t="s">
        <v>87</v>
      </c>
      <c r="J10" s="74" t="s">
        <v>88</v>
      </c>
      <c r="L10" s="67"/>
    </row>
    <row r="11" spans="2:12" ht="38.25" customHeight="1">
      <c r="B11" s="653"/>
      <c r="C11" s="71" t="s">
        <v>89</v>
      </c>
      <c r="D11" s="72" t="s">
        <v>90</v>
      </c>
      <c r="E11" s="286">
        <v>-1675.211</v>
      </c>
      <c r="F11" s="287">
        <v>-903.943</v>
      </c>
      <c r="G11" s="286">
        <v>-740.73</v>
      </c>
      <c r="H11" s="287">
        <v>-151.295</v>
      </c>
      <c r="I11" s="69" t="s">
        <v>91</v>
      </c>
      <c r="J11" s="74" t="s">
        <v>92</v>
      </c>
      <c r="L11" s="67"/>
    </row>
    <row r="12" spans="2:12" ht="38.25" customHeight="1">
      <c r="B12" s="653"/>
      <c r="C12" s="71" t="s">
        <v>93</v>
      </c>
      <c r="D12" s="72" t="s">
        <v>94</v>
      </c>
      <c r="E12" s="286">
        <v>-3265</v>
      </c>
      <c r="F12" s="287">
        <v>-3265</v>
      </c>
      <c r="G12" s="286">
        <v>-3265</v>
      </c>
      <c r="H12" s="287">
        <v>-3265</v>
      </c>
      <c r="I12" s="73" t="s">
        <v>95</v>
      </c>
      <c r="J12" s="74" t="s">
        <v>96</v>
      </c>
      <c r="L12" s="67"/>
    </row>
    <row r="13" spans="2:12" ht="38.25" customHeight="1">
      <c r="B13" s="653"/>
      <c r="C13" s="71" t="s">
        <v>97</v>
      </c>
      <c r="D13" s="72" t="s">
        <v>98</v>
      </c>
      <c r="E13" s="286">
        <v>0</v>
      </c>
      <c r="F13" s="287">
        <v>0</v>
      </c>
      <c r="G13" s="286">
        <v>0</v>
      </c>
      <c r="H13" s="287">
        <v>0</v>
      </c>
      <c r="I13" s="75" t="s">
        <v>99</v>
      </c>
      <c r="J13" s="76" t="s">
        <v>100</v>
      </c>
      <c r="L13" s="67"/>
    </row>
    <row r="14" spans="2:12" ht="38.25" customHeight="1">
      <c r="B14" s="653"/>
      <c r="C14" s="71" t="s">
        <v>101</v>
      </c>
      <c r="D14" s="72" t="s">
        <v>102</v>
      </c>
      <c r="E14" s="286">
        <v>26.06206</v>
      </c>
      <c r="F14" s="287">
        <v>27.486178</v>
      </c>
      <c r="G14" s="286">
        <v>35.743867</v>
      </c>
      <c r="H14" s="287">
        <v>30.895326</v>
      </c>
      <c r="I14" s="69" t="s">
        <v>103</v>
      </c>
      <c r="J14" s="70" t="s">
        <v>104</v>
      </c>
      <c r="L14" s="67"/>
    </row>
    <row r="15" spans="2:12" ht="38.25" customHeight="1">
      <c r="B15" s="653"/>
      <c r="C15" s="71" t="s">
        <v>105</v>
      </c>
      <c r="D15" s="72" t="s">
        <v>106</v>
      </c>
      <c r="E15" s="286">
        <v>484.822561</v>
      </c>
      <c r="F15" s="287">
        <v>376.645922</v>
      </c>
      <c r="G15" s="286">
        <v>586.390612</v>
      </c>
      <c r="H15" s="287">
        <v>643.267265</v>
      </c>
      <c r="I15" s="69" t="s">
        <v>107</v>
      </c>
      <c r="J15" s="70" t="s">
        <v>108</v>
      </c>
      <c r="L15" s="67"/>
    </row>
    <row r="16" spans="2:12" ht="38.25" customHeight="1">
      <c r="B16" s="653"/>
      <c r="C16" s="71" t="s">
        <v>109</v>
      </c>
      <c r="D16" s="72" t="s">
        <v>110</v>
      </c>
      <c r="E16" s="286">
        <v>-7171.526139</v>
      </c>
      <c r="F16" s="287">
        <v>-7774.4</v>
      </c>
      <c r="G16" s="286">
        <v>-7689.9774529999995</v>
      </c>
      <c r="H16" s="287">
        <v>-7706.543745</v>
      </c>
      <c r="I16" s="69" t="s">
        <v>111</v>
      </c>
      <c r="J16" s="70" t="s">
        <v>112</v>
      </c>
      <c r="L16" s="67"/>
    </row>
    <row r="17" spans="2:12" ht="38.25" customHeight="1">
      <c r="B17" s="653"/>
      <c r="C17" s="71" t="s">
        <v>113</v>
      </c>
      <c r="D17" s="72" t="s">
        <v>114</v>
      </c>
      <c r="E17" s="286">
        <v>-1359.475</v>
      </c>
      <c r="F17" s="287">
        <v>-1456.102</v>
      </c>
      <c r="G17" s="286">
        <v>-1507.707</v>
      </c>
      <c r="H17" s="287">
        <v>-1486.72</v>
      </c>
      <c r="I17" s="69" t="s">
        <v>115</v>
      </c>
      <c r="J17" s="70" t="s">
        <v>116</v>
      </c>
      <c r="L17" s="67"/>
    </row>
    <row r="18" spans="2:12" ht="38.25" customHeight="1">
      <c r="B18" s="653"/>
      <c r="C18" s="71" t="s">
        <v>117</v>
      </c>
      <c r="D18" s="72" t="s">
        <v>118</v>
      </c>
      <c r="E18" s="286">
        <v>-203.86</v>
      </c>
      <c r="F18" s="287">
        <v>-207.974</v>
      </c>
      <c r="G18" s="286">
        <v>-212.642</v>
      </c>
      <c r="H18" s="287">
        <v>-175.763</v>
      </c>
      <c r="I18" s="69" t="s">
        <v>119</v>
      </c>
      <c r="J18" s="70" t="s">
        <v>120</v>
      </c>
      <c r="L18" s="67"/>
    </row>
    <row r="19" spans="2:12" ht="38.25" customHeight="1">
      <c r="B19" s="653"/>
      <c r="C19" s="71" t="s">
        <v>121</v>
      </c>
      <c r="D19" s="72" t="s">
        <v>122</v>
      </c>
      <c r="E19" s="286">
        <v>0</v>
      </c>
      <c r="F19" s="287">
        <v>0</v>
      </c>
      <c r="G19" s="286">
        <v>0</v>
      </c>
      <c r="H19" s="287">
        <v>0</v>
      </c>
      <c r="I19" s="69" t="s">
        <v>123</v>
      </c>
      <c r="J19" s="70" t="s">
        <v>124</v>
      </c>
      <c r="L19" s="67"/>
    </row>
    <row r="20" spans="2:12" ht="38.25" customHeight="1">
      <c r="B20" s="653"/>
      <c r="C20" s="71" t="s">
        <v>125</v>
      </c>
      <c r="D20" s="72" t="s">
        <v>126</v>
      </c>
      <c r="E20" s="286">
        <v>0</v>
      </c>
      <c r="F20" s="287">
        <v>0</v>
      </c>
      <c r="G20" s="286">
        <v>0</v>
      </c>
      <c r="H20" s="287">
        <v>0</v>
      </c>
      <c r="I20" s="69" t="s">
        <v>127</v>
      </c>
      <c r="J20" s="70" t="s">
        <v>128</v>
      </c>
      <c r="L20" s="67"/>
    </row>
    <row r="21" spans="2:12" ht="38.25" customHeight="1">
      <c r="B21" s="653"/>
      <c r="C21" s="71" t="s">
        <v>129</v>
      </c>
      <c r="D21" s="72" t="s">
        <v>130</v>
      </c>
      <c r="E21" s="286">
        <v>0</v>
      </c>
      <c r="F21" s="287">
        <v>0</v>
      </c>
      <c r="G21" s="286">
        <v>0</v>
      </c>
      <c r="H21" s="287">
        <v>0</v>
      </c>
      <c r="I21" s="69" t="s">
        <v>131</v>
      </c>
      <c r="J21" s="70" t="s">
        <v>132</v>
      </c>
      <c r="L21" s="67"/>
    </row>
    <row r="22" spans="2:12" ht="78.75" customHeight="1">
      <c r="B22" s="653"/>
      <c r="C22" s="71" t="s">
        <v>133</v>
      </c>
      <c r="D22" s="72" t="s">
        <v>134</v>
      </c>
      <c r="E22" s="286">
        <v>-222.195</v>
      </c>
      <c r="F22" s="287">
        <v>-227.397</v>
      </c>
      <c r="G22" s="286">
        <v>-228.719</v>
      </c>
      <c r="H22" s="287">
        <v>-199.54</v>
      </c>
      <c r="I22" s="69" t="s">
        <v>135</v>
      </c>
      <c r="J22" s="70" t="s">
        <v>136</v>
      </c>
      <c r="L22" s="67"/>
    </row>
    <row r="23" spans="2:12" ht="38.25" customHeight="1">
      <c r="B23" s="653"/>
      <c r="C23" s="71" t="s">
        <v>137</v>
      </c>
      <c r="D23" s="72" t="s">
        <v>138</v>
      </c>
      <c r="E23" s="286">
        <v>-222.195</v>
      </c>
      <c r="F23" s="287">
        <v>-227.397</v>
      </c>
      <c r="G23" s="286">
        <v>-228.719</v>
      </c>
      <c r="H23" s="287">
        <v>-199.54</v>
      </c>
      <c r="I23" s="69" t="s">
        <v>139</v>
      </c>
      <c r="J23" s="70" t="s">
        <v>140</v>
      </c>
      <c r="L23" s="67"/>
    </row>
    <row r="24" spans="2:12" ht="38.25" customHeight="1">
      <c r="B24" s="653"/>
      <c r="C24" s="71" t="s">
        <v>141</v>
      </c>
      <c r="D24" s="72" t="s">
        <v>142</v>
      </c>
      <c r="E24" s="286">
        <v>0</v>
      </c>
      <c r="F24" s="287">
        <v>0</v>
      </c>
      <c r="G24" s="286">
        <v>0</v>
      </c>
      <c r="H24" s="287">
        <v>0</v>
      </c>
      <c r="I24" s="69" t="s">
        <v>143</v>
      </c>
      <c r="J24" s="70" t="s">
        <v>144</v>
      </c>
      <c r="L24" s="67"/>
    </row>
    <row r="25" spans="2:12" ht="38.25" customHeight="1">
      <c r="B25" s="653"/>
      <c r="C25" s="71" t="s">
        <v>145</v>
      </c>
      <c r="D25" s="72" t="s">
        <v>146</v>
      </c>
      <c r="E25" s="286">
        <v>0</v>
      </c>
      <c r="F25" s="287">
        <v>0</v>
      </c>
      <c r="G25" s="286">
        <v>0</v>
      </c>
      <c r="H25" s="287">
        <v>0</v>
      </c>
      <c r="I25" s="69" t="s">
        <v>147</v>
      </c>
      <c r="J25" s="70" t="s">
        <v>148</v>
      </c>
      <c r="L25" s="67"/>
    </row>
    <row r="26" spans="2:12" ht="38.25" customHeight="1">
      <c r="B26" s="653"/>
      <c r="C26" s="71" t="s">
        <v>149</v>
      </c>
      <c r="D26" s="72" t="s">
        <v>150</v>
      </c>
      <c r="E26" s="286">
        <v>-1860.988657</v>
      </c>
      <c r="F26" s="287">
        <v>-1727.24969</v>
      </c>
      <c r="G26" s="286">
        <v>-1921.851746</v>
      </c>
      <c r="H26" s="287">
        <v>-2165.429649</v>
      </c>
      <c r="I26" s="69" t="s">
        <v>151</v>
      </c>
      <c r="J26" s="70" t="s">
        <v>152</v>
      </c>
      <c r="L26" s="67"/>
    </row>
    <row r="27" spans="2:12" ht="38.25" customHeight="1">
      <c r="B27" s="653"/>
      <c r="C27" s="71" t="s">
        <v>153</v>
      </c>
      <c r="D27" s="72" t="s">
        <v>154</v>
      </c>
      <c r="E27" s="286">
        <v>-888.97004</v>
      </c>
      <c r="F27" s="287">
        <v>-1955.229595</v>
      </c>
      <c r="G27" s="286">
        <v>-1829.002241</v>
      </c>
      <c r="H27" s="287">
        <v>-1624.165101</v>
      </c>
      <c r="I27" s="69" t="s">
        <v>155</v>
      </c>
      <c r="J27" s="70" t="s">
        <v>156</v>
      </c>
      <c r="L27" s="67"/>
    </row>
    <row r="28" spans="2:12" ht="38.25" customHeight="1">
      <c r="B28" s="653"/>
      <c r="C28" s="71" t="s">
        <v>157</v>
      </c>
      <c r="D28" s="72" t="s">
        <v>158</v>
      </c>
      <c r="E28" s="286">
        <v>0</v>
      </c>
      <c r="F28" s="287">
        <v>0</v>
      </c>
      <c r="G28" s="286">
        <v>0</v>
      </c>
      <c r="H28" s="287">
        <v>0</v>
      </c>
      <c r="I28" s="69" t="s">
        <v>159</v>
      </c>
      <c r="J28" s="74" t="s">
        <v>160</v>
      </c>
      <c r="L28" s="67"/>
    </row>
    <row r="29" spans="2:12" ht="38.25" customHeight="1">
      <c r="B29" s="653"/>
      <c r="C29" s="71" t="s">
        <v>161</v>
      </c>
      <c r="D29" s="72" t="s">
        <v>162</v>
      </c>
      <c r="E29" s="286">
        <v>-392.822</v>
      </c>
      <c r="F29" s="287">
        <v>-319.304</v>
      </c>
      <c r="G29" s="286">
        <v>-307.284</v>
      </c>
      <c r="H29" s="287">
        <v>-344.033827</v>
      </c>
      <c r="I29" s="69" t="s">
        <v>163</v>
      </c>
      <c r="J29" s="74" t="s">
        <v>42</v>
      </c>
      <c r="L29" s="67"/>
    </row>
    <row r="30" spans="2:12" s="31" customFormat="1" ht="38.25" customHeight="1">
      <c r="B30" s="653"/>
      <c r="C30" s="71" t="s">
        <v>164</v>
      </c>
      <c r="D30" s="72" t="s">
        <v>165</v>
      </c>
      <c r="E30" s="413">
        <f>+E31+E32+E33</f>
        <v>3159.892662</v>
      </c>
      <c r="F30" s="414">
        <f>+F31+F32+F33</f>
        <v>4268.976247</v>
      </c>
      <c r="G30" s="413">
        <f>+G31+G32+G33</f>
        <v>3697.388324</v>
      </c>
      <c r="H30" s="414">
        <f>+H31+H32+H33</f>
        <v>3664.373499</v>
      </c>
      <c r="I30" s="69" t="s">
        <v>166</v>
      </c>
      <c r="J30" s="74" t="s">
        <v>42</v>
      </c>
      <c r="L30" s="77"/>
    </row>
    <row r="31" spans="2:12" s="80" customFormat="1" ht="38.25" customHeight="1">
      <c r="B31" s="653"/>
      <c r="C31" s="71" t="s">
        <v>167</v>
      </c>
      <c r="D31" s="78" t="s">
        <v>168</v>
      </c>
      <c r="E31" s="288">
        <v>0</v>
      </c>
      <c r="F31" s="289">
        <v>0</v>
      </c>
      <c r="G31" s="288">
        <v>0</v>
      </c>
      <c r="H31" s="289">
        <v>0</v>
      </c>
      <c r="I31" s="79" t="s">
        <v>169</v>
      </c>
      <c r="J31" s="76" t="s">
        <v>170</v>
      </c>
      <c r="L31" s="81"/>
    </row>
    <row r="32" spans="2:12" ht="38.25" customHeight="1">
      <c r="B32" s="653"/>
      <c r="C32" s="71" t="s">
        <v>171</v>
      </c>
      <c r="D32" s="78" t="s">
        <v>172</v>
      </c>
      <c r="E32" s="286">
        <v>0</v>
      </c>
      <c r="F32" s="287">
        <v>0</v>
      </c>
      <c r="G32" s="286">
        <v>0</v>
      </c>
      <c r="H32" s="287">
        <v>0</v>
      </c>
      <c r="I32" s="69" t="s">
        <v>173</v>
      </c>
      <c r="J32" s="70" t="s">
        <v>174</v>
      </c>
      <c r="L32" s="67"/>
    </row>
    <row r="33" spans="2:12" ht="38.25" customHeight="1">
      <c r="B33" s="653"/>
      <c r="C33" s="71" t="s">
        <v>175</v>
      </c>
      <c r="D33" s="78" t="s">
        <v>176</v>
      </c>
      <c r="E33" s="290">
        <v>3159.892662</v>
      </c>
      <c r="F33" s="291">
        <v>4268.976247</v>
      </c>
      <c r="G33" s="290">
        <v>3697.388324</v>
      </c>
      <c r="H33" s="291">
        <v>3664.373499</v>
      </c>
      <c r="I33" s="69" t="s">
        <v>177</v>
      </c>
      <c r="J33" s="70" t="s">
        <v>178</v>
      </c>
      <c r="L33" s="67"/>
    </row>
    <row r="34" spans="2:10" ht="38.25" customHeight="1">
      <c r="B34" s="653"/>
      <c r="C34" s="62" t="s">
        <v>63</v>
      </c>
      <c r="D34" s="72" t="s">
        <v>179</v>
      </c>
      <c r="E34" s="82">
        <f>+E35+E36+E37+E38</f>
        <v>4855.085927</v>
      </c>
      <c r="F34" s="83">
        <f>+F35+F36+F37+F38</f>
        <v>4855.897561</v>
      </c>
      <c r="G34" s="82">
        <f>+G35+G36+G37+G38</f>
        <v>4740.221592</v>
      </c>
      <c r="H34" s="83">
        <f>+H35+H36+H37+H38</f>
        <v>4740.275895</v>
      </c>
      <c r="I34" s="69" t="s">
        <v>180</v>
      </c>
      <c r="J34" s="70" t="s">
        <v>181</v>
      </c>
    </row>
    <row r="35" spans="2:10" ht="38.25" customHeight="1">
      <c r="B35" s="653"/>
      <c r="C35" s="71" t="s">
        <v>182</v>
      </c>
      <c r="D35" s="72" t="s">
        <v>183</v>
      </c>
      <c r="E35" s="290">
        <v>4124.363927</v>
      </c>
      <c r="F35" s="291">
        <v>4125.175561</v>
      </c>
      <c r="G35" s="290">
        <v>4125.392592</v>
      </c>
      <c r="H35" s="291">
        <v>4125.446895</v>
      </c>
      <c r="I35" s="73" t="s">
        <v>184</v>
      </c>
      <c r="J35" s="74"/>
    </row>
    <row r="36" spans="2:10" ht="38.25" customHeight="1">
      <c r="B36" s="653"/>
      <c r="C36" s="71" t="s">
        <v>185</v>
      </c>
      <c r="D36" s="72" t="s">
        <v>186</v>
      </c>
      <c r="E36" s="290">
        <v>0</v>
      </c>
      <c r="F36" s="291">
        <v>0</v>
      </c>
      <c r="G36" s="290">
        <v>0</v>
      </c>
      <c r="H36" s="291">
        <v>0</v>
      </c>
      <c r="I36" s="73" t="s">
        <v>187</v>
      </c>
      <c r="J36" s="74"/>
    </row>
    <row r="37" spans="2:10" ht="115.5" customHeight="1">
      <c r="B37" s="653"/>
      <c r="C37" s="71" t="s">
        <v>188</v>
      </c>
      <c r="D37" s="72" t="s">
        <v>189</v>
      </c>
      <c r="E37" s="290">
        <v>0</v>
      </c>
      <c r="F37" s="291">
        <v>0</v>
      </c>
      <c r="G37" s="290">
        <v>0</v>
      </c>
      <c r="H37" s="291">
        <v>0</v>
      </c>
      <c r="I37" s="73" t="s">
        <v>190</v>
      </c>
      <c r="J37" s="74"/>
    </row>
    <row r="38" spans="2:10" ht="74.25" customHeight="1" thickBot="1">
      <c r="B38" s="653"/>
      <c r="C38" s="84" t="s">
        <v>191</v>
      </c>
      <c r="D38" s="85" t="s">
        <v>192</v>
      </c>
      <c r="E38" s="290">
        <v>730.722</v>
      </c>
      <c r="F38" s="292">
        <v>730.722</v>
      </c>
      <c r="G38" s="290">
        <v>614.829</v>
      </c>
      <c r="H38" s="291">
        <v>614.829</v>
      </c>
      <c r="I38" s="86" t="s">
        <v>193</v>
      </c>
      <c r="J38" s="87"/>
    </row>
    <row r="39" spans="2:10" ht="38.25" customHeight="1" thickBot="1">
      <c r="B39" s="653"/>
      <c r="C39" s="88" t="s">
        <v>194</v>
      </c>
      <c r="D39" s="89" t="s">
        <v>195</v>
      </c>
      <c r="E39" s="415">
        <f>+E8+E34</f>
        <v>42043.71332399999</v>
      </c>
      <c r="F39" s="416">
        <f>+F8+F34</f>
        <v>42097.12762300001</v>
      </c>
      <c r="G39" s="415">
        <f>+G8+G34</f>
        <v>41970.961755</v>
      </c>
      <c r="H39" s="416">
        <f>+H8+H34</f>
        <v>42755.458151000006</v>
      </c>
      <c r="I39" s="90" t="s">
        <v>24</v>
      </c>
      <c r="J39" s="91" t="s">
        <v>25</v>
      </c>
    </row>
    <row r="40" spans="2:10" ht="38.25" customHeight="1">
      <c r="B40" s="653"/>
      <c r="C40" s="92" t="s">
        <v>196</v>
      </c>
      <c r="D40" s="93" t="s">
        <v>197</v>
      </c>
      <c r="E40" s="94">
        <f>+E41+E42+E43</f>
        <v>6913.152643</v>
      </c>
      <c r="F40" s="95">
        <f>+F41+F42+F43</f>
        <v>6781.175172</v>
      </c>
      <c r="G40" s="94">
        <f>+G41+G42+G43</f>
        <v>6747.573146</v>
      </c>
      <c r="H40" s="95">
        <f>+H41+H42+H43</f>
        <v>6486.008048000001</v>
      </c>
      <c r="I40" s="73" t="s">
        <v>198</v>
      </c>
      <c r="J40" s="74" t="s">
        <v>199</v>
      </c>
    </row>
    <row r="41" spans="2:10" ht="38.25" customHeight="1">
      <c r="B41" s="653"/>
      <c r="C41" s="71" t="s">
        <v>200</v>
      </c>
      <c r="D41" s="72" t="s">
        <v>201</v>
      </c>
      <c r="E41" s="290">
        <v>7718.120843</v>
      </c>
      <c r="F41" s="287">
        <v>7556.749372</v>
      </c>
      <c r="G41" s="290">
        <v>7408.242904999999</v>
      </c>
      <c r="H41" s="291">
        <v>7156.0884750000005</v>
      </c>
      <c r="I41" s="73" t="s">
        <v>202</v>
      </c>
      <c r="J41" s="74"/>
    </row>
    <row r="42" spans="2:10" ht="151.5" customHeight="1">
      <c r="B42" s="653"/>
      <c r="C42" s="71" t="s">
        <v>203</v>
      </c>
      <c r="D42" s="72" t="s">
        <v>204</v>
      </c>
      <c r="E42" s="290">
        <v>45.07241699999997</v>
      </c>
      <c r="F42" s="287">
        <v>62.60073799999998</v>
      </c>
      <c r="G42" s="290">
        <v>82.72746599999994</v>
      </c>
      <c r="H42" s="291">
        <v>70.27071899999999</v>
      </c>
      <c r="I42" s="73" t="s">
        <v>205</v>
      </c>
      <c r="J42" s="74"/>
    </row>
    <row r="43" spans="2:10" ht="50.25" customHeight="1" thickBot="1">
      <c r="B43" s="654"/>
      <c r="C43" s="71" t="s">
        <v>206</v>
      </c>
      <c r="D43" s="72" t="s">
        <v>207</v>
      </c>
      <c r="E43" s="288">
        <v>-850.040617</v>
      </c>
      <c r="F43" s="289">
        <v>-838.174938</v>
      </c>
      <c r="G43" s="288">
        <v>-743.3972249999999</v>
      </c>
      <c r="H43" s="289">
        <v>-740.351146</v>
      </c>
      <c r="I43" s="73" t="s">
        <v>208</v>
      </c>
      <c r="J43" s="74"/>
    </row>
    <row r="44" spans="2:10" ht="38.25" customHeight="1">
      <c r="B44" s="652" t="s">
        <v>209</v>
      </c>
      <c r="C44" s="96" t="s">
        <v>210</v>
      </c>
      <c r="D44" s="63" t="s">
        <v>211</v>
      </c>
      <c r="E44" s="293">
        <v>275944.060573</v>
      </c>
      <c r="F44" s="294">
        <v>276445.75526</v>
      </c>
      <c r="G44" s="293">
        <v>283640.547416</v>
      </c>
      <c r="H44" s="294">
        <v>280260.394873</v>
      </c>
      <c r="I44" s="97" t="s">
        <v>35</v>
      </c>
      <c r="J44" s="98" t="s">
        <v>36</v>
      </c>
    </row>
    <row r="45" spans="2:10" ht="38.25" customHeight="1" thickBot="1">
      <c r="B45" s="654"/>
      <c r="C45" s="99" t="s">
        <v>66</v>
      </c>
      <c r="D45" s="100" t="s">
        <v>212</v>
      </c>
      <c r="E45" s="295">
        <v>569.455717</v>
      </c>
      <c r="F45" s="296">
        <v>938.716489</v>
      </c>
      <c r="G45" s="295">
        <v>810.419434</v>
      </c>
      <c r="H45" s="296">
        <v>850.604039</v>
      </c>
      <c r="I45" s="101" t="s">
        <v>213</v>
      </c>
      <c r="J45" s="102"/>
    </row>
    <row r="46" spans="2:10" s="31" customFormat="1" ht="38.25" customHeight="1">
      <c r="B46" s="652" t="s">
        <v>214</v>
      </c>
      <c r="C46" s="103" t="s">
        <v>71</v>
      </c>
      <c r="D46" s="63" t="s">
        <v>215</v>
      </c>
      <c r="E46" s="417">
        <f>+E8/E44</f>
        <v>0.1347687184126287</v>
      </c>
      <c r="F46" s="418">
        <f>+F8/F44</f>
        <v>0.13471442173881187</v>
      </c>
      <c r="G46" s="417">
        <f>+G8/G44</f>
        <v>0.1312602887780911</v>
      </c>
      <c r="H46" s="418">
        <f>+H8/H44</f>
        <v>0.13564236314312833</v>
      </c>
      <c r="I46" s="104" t="s">
        <v>41</v>
      </c>
      <c r="J46" s="105" t="s">
        <v>42</v>
      </c>
    </row>
    <row r="47" spans="2:10" ht="38.25" customHeight="1">
      <c r="B47" s="653"/>
      <c r="C47" s="106" t="s">
        <v>72</v>
      </c>
      <c r="D47" s="68" t="s">
        <v>216</v>
      </c>
      <c r="E47" s="419">
        <f>+E39/E44</f>
        <v>0.1523631754809141</v>
      </c>
      <c r="F47" s="420">
        <f>+F39/F44</f>
        <v>0.1522798842883561</v>
      </c>
      <c r="G47" s="419">
        <f>+G39/G44</f>
        <v>0.1479723619819542</v>
      </c>
      <c r="H47" s="420">
        <f>+H39/H44</f>
        <v>0.15255619036137677</v>
      </c>
      <c r="I47" s="107" t="s">
        <v>46</v>
      </c>
      <c r="J47" s="108" t="s">
        <v>42</v>
      </c>
    </row>
    <row r="48" spans="2:10" ht="38.25" customHeight="1" thickBot="1">
      <c r="B48" s="654"/>
      <c r="C48" s="109" t="s">
        <v>217</v>
      </c>
      <c r="D48" s="110" t="s">
        <v>218</v>
      </c>
      <c r="E48" s="421">
        <f>+E7/E44</f>
        <v>0.1774159076493282</v>
      </c>
      <c r="F48" s="422">
        <f>+F7/F44</f>
        <v>0.17680974247200676</v>
      </c>
      <c r="G48" s="421">
        <f>+G7/G44</f>
        <v>0.1717615317867343</v>
      </c>
      <c r="H48" s="422">
        <f>+H7/H44</f>
        <v>0.17569898244564233</v>
      </c>
      <c r="I48" s="111" t="s">
        <v>50</v>
      </c>
      <c r="J48" s="112" t="s">
        <v>42</v>
      </c>
    </row>
    <row r="49" spans="2:10" s="31" customFormat="1" ht="38.25" customHeight="1" thickBot="1">
      <c r="B49" s="113" t="s">
        <v>219</v>
      </c>
      <c r="C49" s="114" t="s">
        <v>220</v>
      </c>
      <c r="D49" s="89" t="s">
        <v>221</v>
      </c>
      <c r="E49" s="423">
        <f>E8-E21-E30+MIN(E34+E21-E36-E38+MIN(E40+E36-E43,0),0)</f>
        <v>34028.73473499999</v>
      </c>
      <c r="F49" s="423">
        <f>F8-F21-F30+MIN(F34+F21-F36-F38+MIN(F40+F36-F43,0),0)</f>
        <v>32972.25381500001</v>
      </c>
      <c r="G49" s="423">
        <f>G8-G21-G30+MIN(G34+G21-G36-G38+MIN(G40+G36-G43,0),0)</f>
        <v>33533.351838999995</v>
      </c>
      <c r="H49" s="423">
        <f>H8-H21-H30+MIN(H34+H21-H36-H38+MIN(H40+H36-H43,0),0)</f>
        <v>34350.808757000006</v>
      </c>
      <c r="I49" s="115" t="s">
        <v>222</v>
      </c>
      <c r="J49" s="116" t="s">
        <v>42</v>
      </c>
    </row>
    <row r="50" spans="2:10" s="31" customFormat="1" ht="38.25" customHeight="1" thickBot="1">
      <c r="B50" s="113" t="s">
        <v>223</v>
      </c>
      <c r="C50" s="114" t="s">
        <v>224</v>
      </c>
      <c r="D50" s="89" t="s">
        <v>225</v>
      </c>
      <c r="E50" s="424">
        <f>E49/(E44-E45)</f>
        <v>0.12357252315548282</v>
      </c>
      <c r="F50" s="425">
        <f>F49/(F44-F45)</f>
        <v>0.11967844437690166</v>
      </c>
      <c r="G50" s="424">
        <f>G49/(G44-G45)</f>
        <v>0.11856357764380088</v>
      </c>
      <c r="H50" s="425">
        <f>H49/(H44-H45)</f>
        <v>0.12294060510359191</v>
      </c>
      <c r="I50" s="117" t="s">
        <v>226</v>
      </c>
      <c r="J50" s="116" t="s">
        <v>42</v>
      </c>
    </row>
    <row r="51" spans="2:10" s="31" customFormat="1" ht="38.25" customHeight="1" thickBot="1">
      <c r="B51" s="652" t="s">
        <v>227</v>
      </c>
      <c r="C51" s="114" t="s">
        <v>228</v>
      </c>
      <c r="D51" s="89" t="s">
        <v>229</v>
      </c>
      <c r="E51" s="426">
        <v>2970.1218</v>
      </c>
      <c r="F51" s="426">
        <v>4169.258547</v>
      </c>
      <c r="G51" s="426">
        <v>3697.388324</v>
      </c>
      <c r="H51" s="426">
        <v>3664.373499</v>
      </c>
      <c r="I51" s="90" t="s">
        <v>230</v>
      </c>
      <c r="J51" s="116"/>
    </row>
    <row r="52" spans="2:10" ht="38.25" customHeight="1" thickBot="1">
      <c r="B52" s="653"/>
      <c r="C52" s="114" t="s">
        <v>228</v>
      </c>
      <c r="D52" s="89" t="s">
        <v>231</v>
      </c>
      <c r="E52" s="426">
        <v>0</v>
      </c>
      <c r="F52" s="426">
        <v>0</v>
      </c>
      <c r="G52" s="426">
        <v>0</v>
      </c>
      <c r="H52" s="426">
        <v>0</v>
      </c>
      <c r="I52" s="90" t="s">
        <v>232</v>
      </c>
      <c r="J52" s="116"/>
    </row>
    <row r="53" spans="2:10" ht="38.25" customHeight="1" thickBot="1">
      <c r="B53" s="653"/>
      <c r="C53" s="114" t="s">
        <v>228</v>
      </c>
      <c r="D53" s="89" t="s">
        <v>233</v>
      </c>
      <c r="E53" s="426">
        <v>-862.239417</v>
      </c>
      <c r="F53" s="426">
        <v>-850.374</v>
      </c>
      <c r="G53" s="426">
        <v>-859.290225</v>
      </c>
      <c r="H53" s="426">
        <v>-853.003146</v>
      </c>
      <c r="I53" s="90" t="s">
        <v>234</v>
      </c>
      <c r="J53" s="116"/>
    </row>
    <row r="54" spans="2:10" ht="38.25" customHeight="1" thickBot="1">
      <c r="B54" s="654"/>
      <c r="C54" s="114" t="s">
        <v>228</v>
      </c>
      <c r="D54" s="89" t="s">
        <v>235</v>
      </c>
      <c r="E54" s="426">
        <v>519.687924</v>
      </c>
      <c r="F54" s="426">
        <v>913.015</v>
      </c>
      <c r="G54" s="426">
        <v>810.419434</v>
      </c>
      <c r="H54" s="426">
        <v>850.604039</v>
      </c>
      <c r="I54" s="90" t="s">
        <v>236</v>
      </c>
      <c r="J54" s="116"/>
    </row>
    <row r="56" ht="12.75">
      <c r="B56" s="118" t="s">
        <v>237</v>
      </c>
    </row>
    <row r="57" ht="12.75">
      <c r="B57" s="119" t="s">
        <v>238</v>
      </c>
    </row>
    <row r="59" spans="2:10" ht="15.75" customHeight="1">
      <c r="B59" s="120"/>
      <c r="C59" s="120"/>
      <c r="D59" s="120"/>
      <c r="E59" s="120"/>
      <c r="F59" s="120"/>
      <c r="G59" s="120"/>
      <c r="H59" s="120"/>
      <c r="I59" s="120"/>
      <c r="J59" s="120"/>
    </row>
    <row r="60" ht="15.75" customHeight="1">
      <c r="B60" s="120"/>
    </row>
    <row r="61" ht="15.75" customHeight="1">
      <c r="B61" s="120"/>
    </row>
  </sheetData>
  <sheetProtection sheet="1" objects="1" scenarios="1" formatCells="0" formatColumns="0" formatRows="0"/>
  <mergeCells count="7">
    <mergeCell ref="B51:B54"/>
    <mergeCell ref="D2:F2"/>
    <mergeCell ref="D3:F3"/>
    <mergeCell ref="D4:F4"/>
    <mergeCell ref="B7:B43"/>
    <mergeCell ref="B44:B45"/>
    <mergeCell ref="B46:B4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H30"/>
  <sheetViews>
    <sheetView showGridLines="0" zoomScale="73" zoomScaleNormal="73" zoomScalePageLayoutView="0" workbookViewId="0" topLeftCell="A1">
      <selection activeCell="B4" sqref="B4:F4"/>
    </sheetView>
  </sheetViews>
  <sheetFormatPr defaultColWidth="32.8515625" defaultRowHeight="24" customHeight="1"/>
  <cols>
    <col min="1" max="1" width="3.421875" style="1" customWidth="1"/>
    <col min="2" max="2" width="103.28125" style="2" customWidth="1"/>
    <col min="3" max="3" width="29.00390625" style="2" customWidth="1"/>
    <col min="4" max="4" width="26.421875" style="2" customWidth="1"/>
    <col min="5" max="6" width="29.00390625" style="2" customWidth="1"/>
    <col min="7" max="7" width="93.57421875" style="1" customWidth="1"/>
    <col min="8" max="16384" width="32.8515625" style="1" customWidth="1"/>
  </cols>
  <sheetData>
    <row r="1" spans="3:6" s="12" customFormat="1" ht="12.75" customHeight="1">
      <c r="C1" s="394">
        <v>201809</v>
      </c>
      <c r="D1" s="394">
        <v>201812</v>
      </c>
      <c r="E1" s="394">
        <v>201903</v>
      </c>
      <c r="F1" s="394">
        <v>201906</v>
      </c>
    </row>
    <row r="2" spans="2:6" ht="35.25" customHeight="1">
      <c r="B2" s="645" t="s">
        <v>0</v>
      </c>
      <c r="C2" s="645"/>
      <c r="D2" s="645"/>
      <c r="E2" s="645"/>
      <c r="F2" s="645"/>
    </row>
    <row r="3" spans="2:6" ht="27" customHeight="1">
      <c r="B3" s="646" t="s">
        <v>239</v>
      </c>
      <c r="C3" s="646"/>
      <c r="D3" s="646"/>
      <c r="E3" s="646"/>
      <c r="F3" s="646"/>
    </row>
    <row r="4" spans="2:6" ht="27" customHeight="1">
      <c r="B4" s="655" t="str">
        <f>Cover!C5</f>
        <v>Intesa Sanpaolo S.p.A.</v>
      </c>
      <c r="C4" s="655"/>
      <c r="D4" s="655"/>
      <c r="E4" s="655"/>
      <c r="F4" s="655"/>
    </row>
    <row r="5" ht="22.5" customHeight="1">
      <c r="B5" s="122"/>
    </row>
    <row r="6" ht="9" customHeight="1" thickBot="1">
      <c r="B6" s="122"/>
    </row>
    <row r="7" spans="2:6" ht="38.25" customHeight="1" thickBot="1">
      <c r="B7" s="122"/>
      <c r="C7" s="656" t="s">
        <v>240</v>
      </c>
      <c r="D7" s="657"/>
      <c r="E7" s="657"/>
      <c r="F7" s="658"/>
    </row>
    <row r="8" spans="2:7" ht="38.25" customHeight="1" thickBot="1">
      <c r="B8" s="21" t="s">
        <v>10</v>
      </c>
      <c r="C8" s="123" t="s">
        <v>11</v>
      </c>
      <c r="D8" s="123" t="s">
        <v>12</v>
      </c>
      <c r="E8" s="124" t="s">
        <v>13</v>
      </c>
      <c r="F8" s="124" t="s">
        <v>14</v>
      </c>
      <c r="G8" s="125" t="s">
        <v>15</v>
      </c>
    </row>
    <row r="9" spans="2:8" ht="47.25" customHeight="1">
      <c r="B9" s="427" t="s">
        <v>241</v>
      </c>
      <c r="C9" s="428">
        <v>228056.048704</v>
      </c>
      <c r="D9" s="428">
        <v>223532.36470700003</v>
      </c>
      <c r="E9" s="428">
        <v>226791.74464999998</v>
      </c>
      <c r="F9" s="428">
        <v>226366.14404699998</v>
      </c>
      <c r="G9" s="429" t="s">
        <v>242</v>
      </c>
      <c r="H9" s="126"/>
    </row>
    <row r="10" spans="2:8" ht="42" customHeight="1">
      <c r="B10" s="430" t="s">
        <v>243</v>
      </c>
      <c r="C10" s="431">
        <v>77191.976668</v>
      </c>
      <c r="D10" s="431">
        <v>74457.02037900001</v>
      </c>
      <c r="E10" s="431">
        <v>75954.385724</v>
      </c>
      <c r="F10" s="431">
        <v>76120.291459</v>
      </c>
      <c r="G10" s="432" t="s">
        <v>244</v>
      </c>
      <c r="H10" s="126"/>
    </row>
    <row r="11" spans="2:8" ht="42" customHeight="1">
      <c r="B11" s="430" t="s">
        <v>245</v>
      </c>
      <c r="C11" s="431">
        <v>1184.006973</v>
      </c>
      <c r="D11" s="431">
        <v>1008.02252</v>
      </c>
      <c r="E11" s="431">
        <v>959.617034</v>
      </c>
      <c r="F11" s="431">
        <v>1032.460958</v>
      </c>
      <c r="G11" s="432" t="s">
        <v>246</v>
      </c>
      <c r="H11" s="126"/>
    </row>
    <row r="12" spans="2:8" ht="42" customHeight="1">
      <c r="B12" s="430" t="s">
        <v>247</v>
      </c>
      <c r="C12" s="431">
        <v>137131.32635</v>
      </c>
      <c r="D12" s="431">
        <v>134767.18479</v>
      </c>
      <c r="E12" s="431">
        <v>136538.278689</v>
      </c>
      <c r="F12" s="431">
        <v>135573.55615299998</v>
      </c>
      <c r="G12" s="432" t="s">
        <v>248</v>
      </c>
      <c r="H12" s="126"/>
    </row>
    <row r="13" spans="2:8" ht="42" customHeight="1">
      <c r="B13" s="430" t="s">
        <v>249</v>
      </c>
      <c r="C13" s="431">
        <v>12548.738714</v>
      </c>
      <c r="D13" s="431">
        <v>13300.137024</v>
      </c>
      <c r="E13" s="431">
        <v>13339.463208</v>
      </c>
      <c r="F13" s="431">
        <v>13639.835479</v>
      </c>
      <c r="G13" s="432" t="s">
        <v>250</v>
      </c>
      <c r="H13" s="126"/>
    </row>
    <row r="14" spans="2:8" ht="42" customHeight="1">
      <c r="B14" s="433" t="s">
        <v>251</v>
      </c>
      <c r="C14" s="434">
        <v>6382.813469</v>
      </c>
      <c r="D14" s="434">
        <v>7082.863884</v>
      </c>
      <c r="E14" s="434">
        <v>6910.87679</v>
      </c>
      <c r="F14" s="434">
        <v>7074.783283999999</v>
      </c>
      <c r="G14" s="432" t="s">
        <v>252</v>
      </c>
      <c r="H14" s="126"/>
    </row>
    <row r="15" spans="2:8" ht="42" customHeight="1">
      <c r="B15" s="435" t="s">
        <v>253</v>
      </c>
      <c r="C15" s="431">
        <v>745.909708</v>
      </c>
      <c r="D15" s="431">
        <v>908.208576</v>
      </c>
      <c r="E15" s="431">
        <v>990.901174</v>
      </c>
      <c r="F15" s="431">
        <v>1088.777126</v>
      </c>
      <c r="G15" s="432" t="s">
        <v>254</v>
      </c>
      <c r="H15" s="126"/>
    </row>
    <row r="16" spans="2:8" ht="42" customHeight="1">
      <c r="B16" s="433" t="s">
        <v>255</v>
      </c>
      <c r="C16" s="431">
        <v>0.388913</v>
      </c>
      <c r="D16" s="431">
        <v>0.388913</v>
      </c>
      <c r="E16" s="431">
        <v>0</v>
      </c>
      <c r="F16" s="431">
        <v>0</v>
      </c>
      <c r="G16" s="432" t="s">
        <v>256</v>
      </c>
      <c r="H16" s="126"/>
    </row>
    <row r="17" spans="2:8" ht="42" customHeight="1">
      <c r="B17" s="433" t="s">
        <v>257</v>
      </c>
      <c r="C17" s="431">
        <v>3535.339025</v>
      </c>
      <c r="D17" s="431">
        <v>5961.213035</v>
      </c>
      <c r="E17" s="431">
        <v>5967.568101</v>
      </c>
      <c r="F17" s="431">
        <v>7211.1936559999995</v>
      </c>
      <c r="G17" s="432" t="s">
        <v>258</v>
      </c>
      <c r="H17" s="126"/>
    </row>
    <row r="18" spans="2:8" ht="42" customHeight="1">
      <c r="B18" s="433" t="s">
        <v>259</v>
      </c>
      <c r="C18" s="431">
        <v>19119.840817</v>
      </c>
      <c r="D18" s="431">
        <v>21146.522354</v>
      </c>
      <c r="E18" s="431">
        <v>25243.577999</v>
      </c>
      <c r="F18" s="431">
        <v>20070.986670000002</v>
      </c>
      <c r="G18" s="432" t="s">
        <v>260</v>
      </c>
      <c r="H18" s="126"/>
    </row>
    <row r="19" spans="2:8" ht="42" customHeight="1">
      <c r="B19" s="430" t="s">
        <v>243</v>
      </c>
      <c r="C19" s="431">
        <v>2458.142229</v>
      </c>
      <c r="D19" s="431">
        <v>1701.717191</v>
      </c>
      <c r="E19" s="431">
        <v>2047.594235</v>
      </c>
      <c r="F19" s="431">
        <v>1920.456898</v>
      </c>
      <c r="G19" s="432" t="s">
        <v>261</v>
      </c>
      <c r="H19" s="126"/>
    </row>
    <row r="20" spans="2:8" ht="42" customHeight="1">
      <c r="B20" s="430" t="s">
        <v>262</v>
      </c>
      <c r="C20" s="431">
        <v>16661.698587</v>
      </c>
      <c r="D20" s="431">
        <v>19444.805162</v>
      </c>
      <c r="E20" s="431">
        <v>23108.88565</v>
      </c>
      <c r="F20" s="431">
        <v>17475.009874</v>
      </c>
      <c r="G20" s="432" t="s">
        <v>263</v>
      </c>
      <c r="H20" s="126"/>
    </row>
    <row r="21" spans="2:8" ht="42" customHeight="1">
      <c r="B21" s="430" t="s">
        <v>264</v>
      </c>
      <c r="C21" s="431">
        <v>488.61751250000003</v>
      </c>
      <c r="D21" s="431">
        <v>474.73998750000004</v>
      </c>
      <c r="E21" s="431">
        <v>556.0033639999999</v>
      </c>
      <c r="F21" s="431">
        <v>988.6019585</v>
      </c>
      <c r="G21" s="432" t="s">
        <v>265</v>
      </c>
      <c r="H21" s="126"/>
    </row>
    <row r="22" spans="2:8" ht="42" customHeight="1">
      <c r="B22" s="433" t="s">
        <v>266</v>
      </c>
      <c r="C22" s="431">
        <v>0</v>
      </c>
      <c r="D22" s="431">
        <v>0</v>
      </c>
      <c r="E22" s="431">
        <v>0</v>
      </c>
      <c r="F22" s="431">
        <v>0</v>
      </c>
      <c r="G22" s="432" t="s">
        <v>267</v>
      </c>
      <c r="H22" s="126"/>
    </row>
    <row r="23" spans="2:8" ht="42" customHeight="1">
      <c r="B23" s="433" t="s">
        <v>268</v>
      </c>
      <c r="C23" s="431">
        <v>17961.981701</v>
      </c>
      <c r="D23" s="431">
        <v>17671.459075</v>
      </c>
      <c r="E23" s="431">
        <v>17671.459075</v>
      </c>
      <c r="F23" s="431">
        <v>18344.522263</v>
      </c>
      <c r="G23" s="432" t="s">
        <v>269</v>
      </c>
      <c r="H23" s="126"/>
    </row>
    <row r="24" spans="2:8" ht="42" customHeight="1">
      <c r="B24" s="430" t="s">
        <v>270</v>
      </c>
      <c r="C24" s="431">
        <v>778.705738</v>
      </c>
      <c r="D24" s="431">
        <v>645.7461</v>
      </c>
      <c r="E24" s="431">
        <v>645.7461</v>
      </c>
      <c r="F24" s="431">
        <v>495.845388</v>
      </c>
      <c r="G24" s="432" t="s">
        <v>271</v>
      </c>
      <c r="H24" s="126"/>
    </row>
    <row r="25" spans="2:8" ht="42" customHeight="1">
      <c r="B25" s="430" t="s">
        <v>272</v>
      </c>
      <c r="C25" s="431">
        <v>2325.30245</v>
      </c>
      <c r="D25" s="431">
        <v>2116.838225</v>
      </c>
      <c r="E25" s="431">
        <v>2116.838225</v>
      </c>
      <c r="F25" s="431">
        <v>2005.898725</v>
      </c>
      <c r="G25" s="432" t="s">
        <v>273</v>
      </c>
      <c r="H25" s="126"/>
    </row>
    <row r="26" spans="2:8" ht="42" customHeight="1">
      <c r="B26" s="430" t="s">
        <v>274</v>
      </c>
      <c r="C26" s="431">
        <v>14857.973513</v>
      </c>
      <c r="D26" s="431">
        <v>14908.87475</v>
      </c>
      <c r="E26" s="431">
        <v>14908.87475</v>
      </c>
      <c r="F26" s="431">
        <v>15842.77815</v>
      </c>
      <c r="G26" s="432" t="s">
        <v>275</v>
      </c>
      <c r="H26" s="126"/>
    </row>
    <row r="27" spans="2:8" ht="42" customHeight="1">
      <c r="B27" s="433" t="s">
        <v>276</v>
      </c>
      <c r="C27" s="431">
        <v>141.738233</v>
      </c>
      <c r="D27" s="431">
        <v>142.734716</v>
      </c>
      <c r="E27" s="431">
        <v>64.419628</v>
      </c>
      <c r="F27" s="431">
        <v>103.98783000000003</v>
      </c>
      <c r="G27" s="432" t="s">
        <v>277</v>
      </c>
      <c r="H27" s="126"/>
    </row>
    <row r="28" spans="2:8" ht="42" customHeight="1" thickBot="1">
      <c r="B28" s="436" t="s">
        <v>278</v>
      </c>
      <c r="C28" s="437">
        <f>+C9+C14+C15+C16+C17+C18+C22+C23++C27</f>
        <v>275944.0605699999</v>
      </c>
      <c r="D28" s="437">
        <f>+D9+D14+D15+D16+D17+D18+D22+D23++D27</f>
        <v>276445.75526</v>
      </c>
      <c r="E28" s="437">
        <f>+E9+E14+E15+E16+E17+E18+E22+E23++E27</f>
        <v>283640.54741700005</v>
      </c>
      <c r="F28" s="437">
        <f>+F9+F14+F15+F16+F17+F18+F22+F23++F27</f>
        <v>280260.394876</v>
      </c>
      <c r="G28" s="438"/>
      <c r="H28" s="126"/>
    </row>
    <row r="30" ht="24" customHeight="1">
      <c r="G30" s="2"/>
    </row>
  </sheetData>
  <sheetProtection sheet="1" objects="1" scenarios="1" formatCells="0" formatColumns="0" formatRows="0"/>
  <mergeCells count="4">
    <mergeCell ref="B2:F2"/>
    <mergeCell ref="B3:F3"/>
    <mergeCell ref="B4:F4"/>
    <mergeCell ref="C7:F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F55"/>
  <sheetViews>
    <sheetView showGridLines="0" zoomScale="85" zoomScaleNormal="85" zoomScaleSheetLayoutView="100" zoomScalePageLayoutView="0" workbookViewId="0" topLeftCell="A1">
      <selection activeCell="B4" sqref="B4:F4"/>
    </sheetView>
  </sheetViews>
  <sheetFormatPr defaultColWidth="9.140625" defaultRowHeight="12.75"/>
  <cols>
    <col min="1" max="1" width="2.7109375" style="1" customWidth="1"/>
    <col min="2" max="2" width="128.28125" style="1" customWidth="1"/>
    <col min="3" max="3" width="60.28125" style="1" bestFit="1" customWidth="1"/>
    <col min="4" max="5" width="60.28125" style="1" customWidth="1"/>
    <col min="6" max="6" width="60.28125" style="1" bestFit="1" customWidth="1"/>
    <col min="7" max="16384" width="9.140625" style="1" customWidth="1"/>
  </cols>
  <sheetData>
    <row r="1" spans="2:6" s="12" customFormat="1" ht="14.25">
      <c r="B1" s="127"/>
      <c r="C1" s="394">
        <v>201809</v>
      </c>
      <c r="D1" s="394">
        <v>201812</v>
      </c>
      <c r="E1" s="394">
        <v>201903</v>
      </c>
      <c r="F1" s="394">
        <v>201906</v>
      </c>
    </row>
    <row r="2" spans="2:6" ht="25.5">
      <c r="B2" s="645" t="s">
        <v>0</v>
      </c>
      <c r="C2" s="645"/>
      <c r="D2" s="645"/>
      <c r="E2" s="645"/>
      <c r="F2" s="645"/>
    </row>
    <row r="3" spans="2:6" ht="20.25" customHeight="1">
      <c r="B3" s="659" t="s">
        <v>279</v>
      </c>
      <c r="C3" s="659"/>
      <c r="D3" s="659"/>
      <c r="E3" s="659"/>
      <c r="F3" s="659"/>
    </row>
    <row r="4" spans="2:6" ht="18" customHeight="1">
      <c r="B4" s="660" t="str">
        <f>Cover!C5</f>
        <v>Intesa Sanpaolo S.p.A.</v>
      </c>
      <c r="C4" s="660"/>
      <c r="D4" s="660"/>
      <c r="E4" s="660"/>
      <c r="F4" s="660"/>
    </row>
    <row r="5" spans="2:6" ht="12.75">
      <c r="B5" s="439"/>
      <c r="C5" s="440"/>
      <c r="D5" s="440"/>
      <c r="E5" s="440"/>
      <c r="F5" s="440"/>
    </row>
    <row r="6" spans="3:6" ht="13.5" thickBot="1">
      <c r="C6" s="441"/>
      <c r="D6" s="441"/>
      <c r="E6" s="441"/>
      <c r="F6" s="441"/>
    </row>
    <row r="7" spans="3:6" ht="12.75" customHeight="1">
      <c r="C7" s="661" t="s">
        <v>11</v>
      </c>
      <c r="D7" s="661" t="s">
        <v>12</v>
      </c>
      <c r="E7" s="661" t="s">
        <v>13</v>
      </c>
      <c r="F7" s="661" t="s">
        <v>14</v>
      </c>
    </row>
    <row r="8" spans="2:6" ht="27.75" customHeight="1" thickBot="1">
      <c r="B8" s="128" t="s">
        <v>280</v>
      </c>
      <c r="C8" s="662"/>
      <c r="D8" s="662"/>
      <c r="E8" s="662"/>
      <c r="F8" s="662"/>
    </row>
    <row r="9" spans="2:6" ht="18" customHeight="1">
      <c r="B9" s="442" t="s">
        <v>281</v>
      </c>
      <c r="C9" s="443">
        <v>7863.973256</v>
      </c>
      <c r="D9" s="443">
        <v>10485.134359</v>
      </c>
      <c r="E9" s="443">
        <v>2571.140163</v>
      </c>
      <c r="F9" s="443">
        <v>5128.378866</v>
      </c>
    </row>
    <row r="10" spans="2:6" ht="18" customHeight="1">
      <c r="B10" s="444" t="s">
        <v>282</v>
      </c>
      <c r="C10" s="443">
        <v>877.73088</v>
      </c>
      <c r="D10" s="443">
        <v>1228.066217</v>
      </c>
      <c r="E10" s="443">
        <v>344.108078</v>
      </c>
      <c r="F10" s="443">
        <v>699.580827</v>
      </c>
    </row>
    <row r="11" spans="2:6" ht="18" customHeight="1">
      <c r="B11" s="444" t="s">
        <v>283</v>
      </c>
      <c r="C11" s="443">
        <v>7338.441533</v>
      </c>
      <c r="D11" s="443">
        <v>9438.48812</v>
      </c>
      <c r="E11" s="443">
        <v>2272.417917</v>
      </c>
      <c r="F11" s="443">
        <v>4571.230263</v>
      </c>
    </row>
    <row r="12" spans="2:6" ht="18" customHeight="1">
      <c r="B12" s="445" t="s">
        <v>284</v>
      </c>
      <c r="C12" s="443">
        <v>2340.042988</v>
      </c>
      <c r="D12" s="443">
        <v>3215.073208</v>
      </c>
      <c r="E12" s="443">
        <v>829.278043</v>
      </c>
      <c r="F12" s="443">
        <v>1636.408446</v>
      </c>
    </row>
    <row r="13" spans="2:6" ht="18" customHeight="1">
      <c r="B13" s="444" t="s">
        <v>285</v>
      </c>
      <c r="C13" s="443">
        <v>736.968472</v>
      </c>
      <c r="D13" s="443">
        <v>1020.201691</v>
      </c>
      <c r="E13" s="443">
        <v>271.784691</v>
      </c>
      <c r="F13" s="443">
        <v>519.514941</v>
      </c>
    </row>
    <row r="14" spans="2:6" ht="18" customHeight="1">
      <c r="B14" s="444" t="s">
        <v>286</v>
      </c>
      <c r="C14" s="443">
        <v>1839.176347</v>
      </c>
      <c r="D14" s="443">
        <v>2425.362307</v>
      </c>
      <c r="E14" s="443">
        <v>541.743435</v>
      </c>
      <c r="F14" s="443">
        <v>1061.010474</v>
      </c>
    </row>
    <row r="15" spans="2:6" ht="18" customHeight="1">
      <c r="B15" s="446" t="s">
        <v>287</v>
      </c>
      <c r="C15" s="443">
        <v>0</v>
      </c>
      <c r="D15" s="443">
        <v>0</v>
      </c>
      <c r="E15" s="443">
        <v>0</v>
      </c>
      <c r="F15" s="443">
        <v>0</v>
      </c>
    </row>
    <row r="16" spans="2:6" ht="18" customHeight="1">
      <c r="B16" s="445" t="s">
        <v>288</v>
      </c>
      <c r="C16" s="443">
        <v>82.065692</v>
      </c>
      <c r="D16" s="443">
        <v>94.417331</v>
      </c>
      <c r="E16" s="443">
        <v>23.175076</v>
      </c>
      <c r="F16" s="443">
        <v>80.734764</v>
      </c>
    </row>
    <row r="17" spans="2:6" ht="18" customHeight="1">
      <c r="B17" s="445" t="s">
        <v>289</v>
      </c>
      <c r="C17" s="443">
        <v>5997.795225</v>
      </c>
      <c r="D17" s="443">
        <v>7981.583295</v>
      </c>
      <c r="E17" s="443">
        <v>1852.2123580000002</v>
      </c>
      <c r="F17" s="443">
        <v>3795.994028</v>
      </c>
    </row>
    <row r="18" spans="2:6" ht="33.75" customHeight="1">
      <c r="B18" s="445" t="s">
        <v>290</v>
      </c>
      <c r="C18" s="447">
        <v>525.562496</v>
      </c>
      <c r="D18" s="447">
        <v>1001.348557</v>
      </c>
      <c r="E18" s="447">
        <v>367.22466000000003</v>
      </c>
      <c r="F18" s="447">
        <v>815.033157</v>
      </c>
    </row>
    <row r="19" spans="2:6" ht="18" customHeight="1">
      <c r="B19" s="445" t="s">
        <v>291</v>
      </c>
      <c r="C19" s="443">
        <v>300.521322</v>
      </c>
      <c r="D19" s="443">
        <v>245.871954</v>
      </c>
      <c r="E19" s="443">
        <v>188.247023</v>
      </c>
      <c r="F19" s="443">
        <v>217.392059</v>
      </c>
    </row>
    <row r="20" spans="2:6" ht="18" customHeight="1">
      <c r="B20" s="445" t="s">
        <v>292</v>
      </c>
      <c r="C20" s="443">
        <v>304.851641</v>
      </c>
      <c r="D20" s="443">
        <v>298.996932</v>
      </c>
      <c r="E20" s="443">
        <v>8.057006999999999</v>
      </c>
      <c r="F20" s="443">
        <v>13.018790999999993</v>
      </c>
    </row>
    <row r="21" spans="2:6" ht="18" customHeight="1">
      <c r="B21" s="445" t="s">
        <v>293</v>
      </c>
      <c r="C21" s="448">
        <v>-8.75768</v>
      </c>
      <c r="D21" s="448">
        <v>-111.524992</v>
      </c>
      <c r="E21" s="448">
        <v>-20.024721</v>
      </c>
      <c r="F21" s="448">
        <v>-39.219305</v>
      </c>
    </row>
    <row r="22" spans="2:6" ht="18" customHeight="1">
      <c r="B22" s="445" t="s">
        <v>294</v>
      </c>
      <c r="C22" s="448">
        <v>127.636878</v>
      </c>
      <c r="D22" s="448">
        <v>256.974242</v>
      </c>
      <c r="E22" s="448">
        <v>-82.699143</v>
      </c>
      <c r="F22" s="448">
        <v>93.611263</v>
      </c>
    </row>
    <row r="23" spans="2:6" ht="18" customHeight="1" thickBot="1">
      <c r="B23" s="449" t="s">
        <v>295</v>
      </c>
      <c r="C23" s="450">
        <v>568.581919</v>
      </c>
      <c r="D23" s="450">
        <v>715.7875019999999</v>
      </c>
      <c r="E23" s="450">
        <v>189.05522499999998</v>
      </c>
      <c r="F23" s="450">
        <v>377.721484</v>
      </c>
    </row>
    <row r="24" spans="2:6" ht="18" customHeight="1" thickBot="1">
      <c r="B24" s="451" t="s">
        <v>296</v>
      </c>
      <c r="C24" s="452">
        <v>13422.187761</v>
      </c>
      <c r="D24" s="452">
        <v>17753.515972</v>
      </c>
      <c r="E24" s="452">
        <v>4267.109605</v>
      </c>
      <c r="F24" s="452">
        <v>8846.256661</v>
      </c>
    </row>
    <row r="25" spans="2:6" ht="18" customHeight="1">
      <c r="B25" s="453" t="s">
        <v>297</v>
      </c>
      <c r="C25" s="454">
        <v>7248.942106</v>
      </c>
      <c r="D25" s="454">
        <v>9819.762752</v>
      </c>
      <c r="E25" s="454">
        <v>2325.027168</v>
      </c>
      <c r="F25" s="454">
        <v>4640.936749</v>
      </c>
    </row>
    <row r="26" spans="2:6" ht="18" customHeight="1">
      <c r="B26" s="445" t="s">
        <v>298</v>
      </c>
      <c r="C26" s="448">
        <v>652.846227</v>
      </c>
      <c r="D26" s="448">
        <v>909.366747</v>
      </c>
      <c r="E26" s="448">
        <v>273.373316</v>
      </c>
      <c r="F26" s="448">
        <v>541.428219</v>
      </c>
    </row>
    <row r="27" spans="2:6" ht="18" customHeight="1">
      <c r="B27" s="445" t="s">
        <v>299</v>
      </c>
      <c r="C27" s="448">
        <v>-3.724302</v>
      </c>
      <c r="D27" s="448">
        <v>-10.857471</v>
      </c>
      <c r="E27" s="448">
        <v>-0.940191</v>
      </c>
      <c r="F27" s="448">
        <v>-1.831373</v>
      </c>
    </row>
    <row r="28" spans="2:6" ht="18" customHeight="1">
      <c r="B28" s="445" t="s">
        <v>300</v>
      </c>
      <c r="C28" s="443">
        <v>53.809515</v>
      </c>
      <c r="D28" s="443">
        <v>18.203935</v>
      </c>
      <c r="E28" s="443">
        <v>-25.645447</v>
      </c>
      <c r="F28" s="443">
        <v>-6.81997</v>
      </c>
    </row>
    <row r="29" spans="2:6" ht="18" customHeight="1">
      <c r="B29" s="444" t="s">
        <v>301</v>
      </c>
      <c r="C29" s="448">
        <v>-57.365334</v>
      </c>
      <c r="D29" s="448">
        <v>-87.659509</v>
      </c>
      <c r="E29" s="448">
        <v>-31.297137</v>
      </c>
      <c r="F29" s="448">
        <v>-51.222507</v>
      </c>
    </row>
    <row r="30" spans="2:6" ht="18" customHeight="1">
      <c r="B30" s="444" t="s">
        <v>302</v>
      </c>
      <c r="C30" s="448">
        <v>111.174849</v>
      </c>
      <c r="D30" s="448">
        <v>105.863444</v>
      </c>
      <c r="E30" s="448">
        <v>5.65169</v>
      </c>
      <c r="F30" s="448">
        <v>44.402537</v>
      </c>
    </row>
    <row r="31" spans="2:6" ht="18" customHeight="1">
      <c r="B31" s="455" t="s">
        <v>303</v>
      </c>
      <c r="C31" s="456"/>
      <c r="D31" s="457">
        <v>82.504566</v>
      </c>
      <c r="E31" s="456"/>
      <c r="F31" s="456"/>
    </row>
    <row r="32" spans="2:6" ht="18" customHeight="1">
      <c r="B32" s="455" t="s">
        <v>304</v>
      </c>
      <c r="C32" s="456"/>
      <c r="D32" s="457">
        <v>0</v>
      </c>
      <c r="E32" s="456"/>
      <c r="F32" s="456"/>
    </row>
    <row r="33" spans="2:6" ht="18" customHeight="1">
      <c r="B33" s="458" t="s">
        <v>305</v>
      </c>
      <c r="C33" s="448">
        <v>0</v>
      </c>
      <c r="D33" s="448">
        <v>0</v>
      </c>
      <c r="E33" s="448">
        <v>0</v>
      </c>
      <c r="F33" s="448">
        <v>0</v>
      </c>
    </row>
    <row r="34" spans="2:6" ht="18" customHeight="1">
      <c r="B34" s="459" t="s">
        <v>306</v>
      </c>
      <c r="C34" s="448">
        <v>1830.551978</v>
      </c>
      <c r="D34" s="448">
        <v>2509.380304</v>
      </c>
      <c r="E34" s="448">
        <v>411.44853</v>
      </c>
      <c r="F34" s="448">
        <v>1010.399242</v>
      </c>
    </row>
    <row r="35" spans="2:6" ht="18" customHeight="1">
      <c r="B35" s="444" t="s">
        <v>307</v>
      </c>
      <c r="C35" s="447">
        <v>-0.464864</v>
      </c>
      <c r="D35" s="447">
        <v>2.054339</v>
      </c>
      <c r="E35" s="447">
        <v>6.534547</v>
      </c>
      <c r="F35" s="447">
        <v>14.532361</v>
      </c>
    </row>
    <row r="36" spans="2:6" ht="18" customHeight="1">
      <c r="B36" s="444" t="s">
        <v>308</v>
      </c>
      <c r="C36" s="447">
        <v>1831.016842</v>
      </c>
      <c r="D36" s="447">
        <v>2507.325965</v>
      </c>
      <c r="E36" s="447">
        <v>404.913983</v>
      </c>
      <c r="F36" s="447">
        <v>995.866881</v>
      </c>
    </row>
    <row r="37" spans="2:6" ht="18" customHeight="1">
      <c r="B37" s="459" t="s">
        <v>309</v>
      </c>
      <c r="C37" s="460">
        <v>1.478277</v>
      </c>
      <c r="D37" s="460">
        <v>18.810468</v>
      </c>
      <c r="E37" s="460">
        <v>7.5492479999999995</v>
      </c>
      <c r="F37" s="460">
        <v>3.655554</v>
      </c>
    </row>
    <row r="38" spans="2:6" ht="18" customHeight="1">
      <c r="B38" s="444" t="s">
        <v>310</v>
      </c>
      <c r="C38" s="448">
        <v>0</v>
      </c>
      <c r="D38" s="448">
        <v>0</v>
      </c>
      <c r="E38" s="448">
        <v>0</v>
      </c>
      <c r="F38" s="448">
        <v>0</v>
      </c>
    </row>
    <row r="39" spans="2:6" ht="18" customHeight="1">
      <c r="B39" s="459" t="s">
        <v>311</v>
      </c>
      <c r="C39" s="448">
        <v>0</v>
      </c>
      <c r="D39" s="448">
        <v>0</v>
      </c>
      <c r="E39" s="448">
        <v>0</v>
      </c>
      <c r="F39" s="448">
        <v>0</v>
      </c>
    </row>
    <row r="40" spans="2:6" ht="18" customHeight="1">
      <c r="B40" s="459" t="s">
        <v>312</v>
      </c>
      <c r="C40" s="448">
        <v>509.20525436900004</v>
      </c>
      <c r="D40" s="448">
        <v>779.584284943</v>
      </c>
      <c r="E40" s="448">
        <v>173.548222609</v>
      </c>
      <c r="F40" s="448">
        <v>349.16815847000004</v>
      </c>
    </row>
    <row r="41" spans="2:6" ht="18" customHeight="1">
      <c r="B41" s="459" t="s">
        <v>313</v>
      </c>
      <c r="C41" s="448">
        <v>0</v>
      </c>
      <c r="D41" s="448">
        <v>0</v>
      </c>
      <c r="E41" s="448">
        <v>0</v>
      </c>
      <c r="F41" s="448">
        <v>0</v>
      </c>
    </row>
    <row r="42" spans="2:6" ht="18" customHeight="1">
      <c r="B42" s="459" t="s">
        <v>314</v>
      </c>
      <c r="C42" s="448">
        <v>4140.040610369</v>
      </c>
      <c r="D42" s="448">
        <v>5246.718579943</v>
      </c>
      <c r="E42" s="448">
        <v>1447.964821609</v>
      </c>
      <c r="F42" s="448">
        <v>3003.9936524699997</v>
      </c>
    </row>
    <row r="43" spans="2:6" ht="18" customHeight="1">
      <c r="B43" s="459" t="s">
        <v>315</v>
      </c>
      <c r="C43" s="448">
        <v>3042.681127369</v>
      </c>
      <c r="D43" s="448">
        <v>4088.8831819429997</v>
      </c>
      <c r="E43" s="448">
        <v>1057.6645546089999</v>
      </c>
      <c r="F43" s="448">
        <v>2281.32036247</v>
      </c>
    </row>
    <row r="44" spans="2:6" ht="18" customHeight="1" thickBot="1">
      <c r="B44" s="461" t="s">
        <v>316</v>
      </c>
      <c r="C44" s="450">
        <v>0</v>
      </c>
      <c r="D44" s="450">
        <v>0</v>
      </c>
      <c r="E44" s="450">
        <v>0.070578</v>
      </c>
      <c r="F44" s="450">
        <v>-0.062839</v>
      </c>
    </row>
    <row r="45" spans="2:6" ht="18" customHeight="1" thickBot="1">
      <c r="B45" s="462" t="s">
        <v>317</v>
      </c>
      <c r="C45" s="463">
        <v>3042.681127369</v>
      </c>
      <c r="D45" s="463">
        <v>4088.8831819429997</v>
      </c>
      <c r="E45" s="463">
        <v>1057.735132609</v>
      </c>
      <c r="F45" s="463">
        <v>2281.25752347</v>
      </c>
    </row>
    <row r="46" spans="2:6" ht="18" customHeight="1" thickBot="1">
      <c r="B46" s="464" t="s">
        <v>318</v>
      </c>
      <c r="C46" s="465">
        <v>3012.038873369</v>
      </c>
      <c r="D46" s="465">
        <v>4049.583683943</v>
      </c>
      <c r="E46" s="465">
        <v>1050.042856609</v>
      </c>
      <c r="F46" s="465">
        <v>2265.9802354699996</v>
      </c>
    </row>
    <row r="47" ht="13.5" customHeight="1">
      <c r="B47" s="466" t="s">
        <v>319</v>
      </c>
    </row>
    <row r="48" ht="14.25">
      <c r="B48" s="1" t="s">
        <v>320</v>
      </c>
    </row>
    <row r="49" ht="12.75">
      <c r="B49" s="171"/>
    </row>
    <row r="50" spans="2:6" ht="12.75" customHeight="1">
      <c r="B50" s="467"/>
      <c r="C50" s="468"/>
      <c r="D50" s="468"/>
      <c r="E50" s="468"/>
      <c r="F50" s="468"/>
    </row>
    <row r="51" spans="2:6" ht="12.75" customHeight="1">
      <c r="B51" s="467"/>
      <c r="C51" s="468"/>
      <c r="D51" s="468"/>
      <c r="E51" s="468"/>
      <c r="F51" s="468"/>
    </row>
    <row r="52" spans="2:6" ht="12.75" customHeight="1">
      <c r="B52" s="467"/>
      <c r="C52" s="468"/>
      <c r="D52" s="468"/>
      <c r="E52" s="468"/>
      <c r="F52" s="468"/>
    </row>
    <row r="53" spans="2:6" ht="12.75" customHeight="1">
      <c r="B53" s="467"/>
      <c r="C53" s="468"/>
      <c r="D53" s="468"/>
      <c r="E53" s="468"/>
      <c r="F53" s="468"/>
    </row>
    <row r="54" spans="2:6" ht="12.75" customHeight="1">
      <c r="B54" s="468"/>
      <c r="C54" s="468"/>
      <c r="D54" s="468"/>
      <c r="E54" s="468"/>
      <c r="F54" s="468"/>
    </row>
    <row r="55" spans="2:6" ht="12.75" customHeight="1">
      <c r="B55" s="468"/>
      <c r="C55" s="468"/>
      <c r="D55" s="468"/>
      <c r="E55" s="468"/>
      <c r="F55" s="468"/>
    </row>
  </sheetData>
  <sheetProtection sheet="1" objects="1" scenarios="1" formatCells="0" formatColumns="0" formatRows="0"/>
  <mergeCells count="7">
    <mergeCell ref="B2:F2"/>
    <mergeCell ref="B3:F3"/>
    <mergeCell ref="B4:F4"/>
    <mergeCell ref="C7:C8"/>
    <mergeCell ref="D7:D8"/>
    <mergeCell ref="E7:E8"/>
    <mergeCell ref="F7:F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D31"/>
  <sheetViews>
    <sheetView showGridLines="0" zoomScale="70" zoomScaleNormal="70" zoomScaleSheetLayoutView="55" zoomScalePageLayoutView="0" workbookViewId="0" topLeftCell="A1">
      <selection activeCell="E5" sqref="E5:T5"/>
    </sheetView>
  </sheetViews>
  <sheetFormatPr defaultColWidth="27.28125" defaultRowHeight="0" customHeight="1" zeroHeight="1"/>
  <cols>
    <col min="1" max="2" width="6.28125" style="471" customWidth="1"/>
    <col min="3" max="4" width="27.28125" style="471" customWidth="1"/>
    <col min="5" max="5" width="29.28125" style="524" customWidth="1"/>
    <col min="6" max="20" width="15.00390625" style="471" customWidth="1"/>
    <col min="21" max="28" width="13.7109375" style="471" customWidth="1"/>
    <col min="29" max="29" width="17.7109375" style="471" customWidth="1"/>
    <col min="30" max="30" width="11.57421875" style="471" customWidth="1"/>
    <col min="31" max="252" width="8.8515625" style="471" customWidth="1"/>
    <col min="253" max="254" width="6.28125" style="471" customWidth="1"/>
    <col min="255" max="16384" width="27.28125" style="471" customWidth="1"/>
  </cols>
  <sheetData>
    <row r="1" spans="5:20" s="469" customFormat="1" ht="12.75">
      <c r="E1" s="469">
        <v>201809</v>
      </c>
      <c r="F1" s="469">
        <v>201809</v>
      </c>
      <c r="G1" s="469">
        <v>201809</v>
      </c>
      <c r="H1" s="469">
        <v>201809</v>
      </c>
      <c r="I1" s="470">
        <v>201812</v>
      </c>
      <c r="J1" s="469">
        <v>201812</v>
      </c>
      <c r="K1" s="469">
        <v>201812</v>
      </c>
      <c r="L1" s="469">
        <v>201812</v>
      </c>
      <c r="M1" s="469">
        <v>201903</v>
      </c>
      <c r="N1" s="469">
        <v>201903</v>
      </c>
      <c r="O1" s="469">
        <v>201903</v>
      </c>
      <c r="P1" s="469">
        <v>201903</v>
      </c>
      <c r="Q1" s="469">
        <v>201906</v>
      </c>
      <c r="R1" s="469">
        <v>201906</v>
      </c>
      <c r="S1" s="469">
        <v>201906</v>
      </c>
      <c r="T1" s="469">
        <v>201906</v>
      </c>
    </row>
    <row r="2" spans="5:28" s="469" customFormat="1" ht="12.75">
      <c r="E2" s="469">
        <v>201809</v>
      </c>
      <c r="F2" s="469">
        <v>201809</v>
      </c>
      <c r="G2" s="469">
        <v>201809</v>
      </c>
      <c r="H2" s="469">
        <v>201809</v>
      </c>
      <c r="I2" s="469">
        <v>201809</v>
      </c>
      <c r="J2" s="469">
        <v>201809</v>
      </c>
      <c r="K2" s="470">
        <v>201812</v>
      </c>
      <c r="L2" s="469">
        <v>201812</v>
      </c>
      <c r="M2" s="469">
        <v>201812</v>
      </c>
      <c r="N2" s="469">
        <v>201812</v>
      </c>
      <c r="O2" s="469">
        <v>201812</v>
      </c>
      <c r="P2" s="469">
        <v>201812</v>
      </c>
      <c r="Q2" s="469">
        <v>201903</v>
      </c>
      <c r="R2" s="469">
        <v>201903</v>
      </c>
      <c r="S2" s="469">
        <v>201903</v>
      </c>
      <c r="T2" s="469">
        <v>201903</v>
      </c>
      <c r="U2" s="469">
        <v>201903</v>
      </c>
      <c r="V2" s="469">
        <v>201903</v>
      </c>
      <c r="W2" s="469">
        <v>201906</v>
      </c>
      <c r="X2" s="469">
        <v>201906</v>
      </c>
      <c r="Y2" s="469">
        <v>201906</v>
      </c>
      <c r="Z2" s="469">
        <v>201906</v>
      </c>
      <c r="AA2" s="469">
        <v>201906</v>
      </c>
      <c r="AB2" s="469">
        <v>201906</v>
      </c>
    </row>
    <row r="3" spans="5:20" ht="31.5" customHeight="1">
      <c r="E3" s="715" t="s">
        <v>0</v>
      </c>
      <c r="F3" s="715"/>
      <c r="G3" s="715"/>
      <c r="H3" s="715"/>
      <c r="I3" s="715"/>
      <c r="J3" s="715"/>
      <c r="K3" s="715"/>
      <c r="L3" s="715"/>
      <c r="M3" s="715"/>
      <c r="N3" s="715"/>
      <c r="O3" s="715"/>
      <c r="P3" s="715"/>
      <c r="Q3" s="715"/>
      <c r="R3" s="715"/>
      <c r="S3" s="715"/>
      <c r="T3" s="715"/>
    </row>
    <row r="4" spans="5:20" ht="31.5" customHeight="1">
      <c r="E4" s="716" t="s">
        <v>321</v>
      </c>
      <c r="F4" s="716"/>
      <c r="G4" s="716"/>
      <c r="H4" s="716"/>
      <c r="I4" s="716"/>
      <c r="J4" s="716"/>
      <c r="K4" s="716"/>
      <c r="L4" s="716"/>
      <c r="M4" s="716"/>
      <c r="N4" s="716"/>
      <c r="O4" s="716"/>
      <c r="P4" s="716"/>
      <c r="Q4" s="716"/>
      <c r="R4" s="716"/>
      <c r="S4" s="716"/>
      <c r="T4" s="716"/>
    </row>
    <row r="5" spans="5:20" ht="31.5" customHeight="1">
      <c r="E5" s="717" t="str">
        <f>Cover!C5</f>
        <v>Intesa Sanpaolo S.p.A.</v>
      </c>
      <c r="F5" s="717"/>
      <c r="G5" s="717"/>
      <c r="H5" s="717"/>
      <c r="I5" s="717"/>
      <c r="J5" s="717"/>
      <c r="K5" s="717"/>
      <c r="L5" s="717"/>
      <c r="M5" s="717"/>
      <c r="N5" s="717"/>
      <c r="O5" s="717"/>
      <c r="P5" s="717"/>
      <c r="Q5" s="717"/>
      <c r="R5" s="717"/>
      <c r="S5" s="717"/>
      <c r="T5" s="717"/>
    </row>
    <row r="6" spans="5:17" ht="31.5" customHeight="1" thickBot="1">
      <c r="E6" s="472"/>
      <c r="F6" s="473"/>
      <c r="G6" s="473"/>
      <c r="H6" s="473"/>
      <c r="Q6" s="473"/>
    </row>
    <row r="7" spans="3:23" ht="31.5" customHeight="1" thickBot="1">
      <c r="C7" s="695" t="s">
        <v>280</v>
      </c>
      <c r="D7" s="696"/>
      <c r="E7" s="718" t="s">
        <v>11</v>
      </c>
      <c r="F7" s="719"/>
      <c r="G7" s="719"/>
      <c r="H7" s="719"/>
      <c r="I7" s="718" t="s">
        <v>12</v>
      </c>
      <c r="J7" s="719"/>
      <c r="K7" s="719"/>
      <c r="L7" s="719"/>
      <c r="M7" s="718" t="s">
        <v>13</v>
      </c>
      <c r="N7" s="719"/>
      <c r="O7" s="719"/>
      <c r="P7" s="719"/>
      <c r="Q7" s="718" t="s">
        <v>14</v>
      </c>
      <c r="R7" s="719"/>
      <c r="S7" s="719"/>
      <c r="T7" s="719"/>
      <c r="U7" s="677" t="s">
        <v>322</v>
      </c>
      <c r="V7" s="705"/>
      <c r="W7" s="678"/>
    </row>
    <row r="8" spans="3:23" ht="31.5" customHeight="1">
      <c r="C8" s="707"/>
      <c r="D8" s="708"/>
      <c r="E8" s="709" t="s">
        <v>323</v>
      </c>
      <c r="F8" s="711" t="s">
        <v>324</v>
      </c>
      <c r="G8" s="711"/>
      <c r="H8" s="712"/>
      <c r="I8" s="709" t="s">
        <v>323</v>
      </c>
      <c r="J8" s="711" t="s">
        <v>324</v>
      </c>
      <c r="K8" s="711"/>
      <c r="L8" s="711"/>
      <c r="M8" s="709" t="s">
        <v>323</v>
      </c>
      <c r="N8" s="711" t="s">
        <v>324</v>
      </c>
      <c r="O8" s="711"/>
      <c r="P8" s="711"/>
      <c r="Q8" s="709" t="s">
        <v>323</v>
      </c>
      <c r="R8" s="711" t="s">
        <v>324</v>
      </c>
      <c r="S8" s="711"/>
      <c r="T8" s="711"/>
      <c r="U8" s="679"/>
      <c r="V8" s="706"/>
      <c r="W8" s="680"/>
    </row>
    <row r="9" spans="3:23" ht="90.75" customHeight="1" thickBot="1">
      <c r="C9" s="713" t="s">
        <v>325</v>
      </c>
      <c r="D9" s="714"/>
      <c r="E9" s="710"/>
      <c r="F9" s="474" t="s">
        <v>326</v>
      </c>
      <c r="G9" s="474" t="s">
        <v>327</v>
      </c>
      <c r="H9" s="475" t="s">
        <v>328</v>
      </c>
      <c r="I9" s="710"/>
      <c r="J9" s="474" t="s">
        <v>326</v>
      </c>
      <c r="K9" s="474" t="s">
        <v>327</v>
      </c>
      <c r="L9" s="475" t="s">
        <v>328</v>
      </c>
      <c r="M9" s="710"/>
      <c r="N9" s="474" t="s">
        <v>326</v>
      </c>
      <c r="O9" s="474" t="s">
        <v>327</v>
      </c>
      <c r="P9" s="475" t="s">
        <v>328</v>
      </c>
      <c r="Q9" s="710"/>
      <c r="R9" s="474" t="s">
        <v>326</v>
      </c>
      <c r="S9" s="474" t="s">
        <v>327</v>
      </c>
      <c r="T9" s="475" t="s">
        <v>328</v>
      </c>
      <c r="U9" s="679"/>
      <c r="V9" s="706"/>
      <c r="W9" s="680"/>
    </row>
    <row r="10" spans="3:23" ht="31.5" customHeight="1">
      <c r="C10" s="685" t="s">
        <v>329</v>
      </c>
      <c r="D10" s="686"/>
      <c r="E10" s="476">
        <v>55003.020524</v>
      </c>
      <c r="F10" s="477"/>
      <c r="G10" s="478"/>
      <c r="H10" s="479"/>
      <c r="I10" s="476">
        <v>56740.677265</v>
      </c>
      <c r="J10" s="477"/>
      <c r="K10" s="478"/>
      <c r="L10" s="479"/>
      <c r="M10" s="476">
        <v>66177.446068</v>
      </c>
      <c r="N10" s="477"/>
      <c r="O10" s="478"/>
      <c r="P10" s="479"/>
      <c r="Q10" s="476">
        <v>55303.055835</v>
      </c>
      <c r="R10" s="477"/>
      <c r="S10" s="478"/>
      <c r="T10" s="479"/>
      <c r="U10" s="702" t="s">
        <v>330</v>
      </c>
      <c r="V10" s="703"/>
      <c r="W10" s="704"/>
    </row>
    <row r="11" spans="3:23" ht="31.5" customHeight="1">
      <c r="C11" s="685" t="s">
        <v>331</v>
      </c>
      <c r="D11" s="686"/>
      <c r="E11" s="480">
        <v>39176.420084</v>
      </c>
      <c r="F11" s="481">
        <v>13540.316032</v>
      </c>
      <c r="G11" s="482">
        <v>25126.528713</v>
      </c>
      <c r="H11" s="483">
        <v>509.575339</v>
      </c>
      <c r="I11" s="480">
        <v>38969.863408</v>
      </c>
      <c r="J11" s="481">
        <v>10751.703941</v>
      </c>
      <c r="K11" s="482">
        <v>27813.818794</v>
      </c>
      <c r="L11" s="483">
        <v>404.340673</v>
      </c>
      <c r="M11" s="480">
        <v>44958.466685</v>
      </c>
      <c r="N11" s="481">
        <v>16787.269675</v>
      </c>
      <c r="O11" s="482">
        <v>27792.116084</v>
      </c>
      <c r="P11" s="483">
        <v>379.080926</v>
      </c>
      <c r="Q11" s="480">
        <v>49958.949278</v>
      </c>
      <c r="R11" s="481">
        <v>20614.933115</v>
      </c>
      <c r="S11" s="482">
        <v>28910.861415</v>
      </c>
      <c r="T11" s="483">
        <v>433.154748</v>
      </c>
      <c r="U11" s="699" t="s">
        <v>332</v>
      </c>
      <c r="V11" s="700"/>
      <c r="W11" s="701"/>
    </row>
    <row r="12" spans="3:23" ht="31.5" customHeight="1">
      <c r="C12" s="685" t="s">
        <v>333</v>
      </c>
      <c r="D12" s="686"/>
      <c r="E12" s="480">
        <v>2942.193743</v>
      </c>
      <c r="F12" s="481">
        <v>293.181338</v>
      </c>
      <c r="G12" s="482">
        <v>665.044953</v>
      </c>
      <c r="H12" s="483">
        <v>1983.967452</v>
      </c>
      <c r="I12" s="480">
        <v>3492.066763</v>
      </c>
      <c r="J12" s="481">
        <v>288.423786</v>
      </c>
      <c r="K12" s="482">
        <v>947.99477</v>
      </c>
      <c r="L12" s="483">
        <v>2255.648207</v>
      </c>
      <c r="M12" s="480">
        <v>3630.369132</v>
      </c>
      <c r="N12" s="481">
        <v>288.956395</v>
      </c>
      <c r="O12" s="482">
        <v>1095.689823</v>
      </c>
      <c r="P12" s="483">
        <v>2245.722914</v>
      </c>
      <c r="Q12" s="480">
        <v>3773.0552</v>
      </c>
      <c r="R12" s="481">
        <v>336.863956</v>
      </c>
      <c r="S12" s="482">
        <v>1089.638952</v>
      </c>
      <c r="T12" s="483">
        <v>2346.552292</v>
      </c>
      <c r="U12" s="687" t="s">
        <v>334</v>
      </c>
      <c r="V12" s="688"/>
      <c r="W12" s="689"/>
    </row>
    <row r="13" spans="3:23" ht="31.5" customHeight="1">
      <c r="C13" s="685" t="s">
        <v>335</v>
      </c>
      <c r="D13" s="686"/>
      <c r="E13" s="480">
        <v>208.095269</v>
      </c>
      <c r="F13" s="481">
        <v>1E-06</v>
      </c>
      <c r="G13" s="482">
        <v>208.095255</v>
      </c>
      <c r="H13" s="483">
        <v>1.3E-05</v>
      </c>
      <c r="I13" s="480">
        <v>208.153489</v>
      </c>
      <c r="J13" s="481">
        <v>0.034672</v>
      </c>
      <c r="K13" s="482">
        <v>208.118805</v>
      </c>
      <c r="L13" s="483">
        <v>1.2E-05</v>
      </c>
      <c r="M13" s="480">
        <v>198.335968</v>
      </c>
      <c r="N13" s="481">
        <v>0</v>
      </c>
      <c r="O13" s="482">
        <v>198.335956</v>
      </c>
      <c r="P13" s="483">
        <v>1.2E-05</v>
      </c>
      <c r="Q13" s="480">
        <v>194.643131</v>
      </c>
      <c r="R13" s="481">
        <v>0</v>
      </c>
      <c r="S13" s="482">
        <v>194.643119</v>
      </c>
      <c r="T13" s="483">
        <v>1.2E-05</v>
      </c>
      <c r="U13" s="687" t="s">
        <v>336</v>
      </c>
      <c r="V13" s="688"/>
      <c r="W13" s="689"/>
    </row>
    <row r="14" spans="3:23" ht="31.5" customHeight="1">
      <c r="C14" s="685" t="s">
        <v>337</v>
      </c>
      <c r="D14" s="686"/>
      <c r="E14" s="484">
        <v>67262.71042</v>
      </c>
      <c r="F14" s="485">
        <v>61152.778832</v>
      </c>
      <c r="G14" s="486">
        <v>5386.127006</v>
      </c>
      <c r="H14" s="487">
        <v>723.804582</v>
      </c>
      <c r="I14" s="484">
        <v>60451.619402</v>
      </c>
      <c r="J14" s="485">
        <v>53508.971729</v>
      </c>
      <c r="K14" s="486">
        <v>6399.904726</v>
      </c>
      <c r="L14" s="487">
        <v>542.742947</v>
      </c>
      <c r="M14" s="484">
        <v>66447.052534</v>
      </c>
      <c r="N14" s="485">
        <v>59018.037551</v>
      </c>
      <c r="O14" s="486">
        <v>6944.596627</v>
      </c>
      <c r="P14" s="487">
        <v>484.418356</v>
      </c>
      <c r="Q14" s="484">
        <v>66351.582896</v>
      </c>
      <c r="R14" s="485">
        <v>59030.216853</v>
      </c>
      <c r="S14" s="486">
        <v>6907.567046</v>
      </c>
      <c r="T14" s="487">
        <v>413.798997</v>
      </c>
      <c r="U14" s="699" t="s">
        <v>338</v>
      </c>
      <c r="V14" s="700"/>
      <c r="W14" s="701"/>
    </row>
    <row r="15" spans="3:23" ht="31.5" customHeight="1">
      <c r="C15" s="685" t="s">
        <v>339</v>
      </c>
      <c r="D15" s="686"/>
      <c r="E15" s="484">
        <v>434369.334686</v>
      </c>
      <c r="F15" s="488"/>
      <c r="G15" s="489"/>
      <c r="H15" s="490"/>
      <c r="I15" s="484">
        <v>433251.944766</v>
      </c>
      <c r="J15" s="488"/>
      <c r="K15" s="489"/>
      <c r="L15" s="490"/>
      <c r="M15" s="484">
        <v>444978.999642</v>
      </c>
      <c r="N15" s="488"/>
      <c r="O15" s="489"/>
      <c r="P15" s="490"/>
      <c r="Q15" s="484">
        <v>443268.781108</v>
      </c>
      <c r="R15" s="488"/>
      <c r="S15" s="489"/>
      <c r="T15" s="490"/>
      <c r="U15" s="699" t="s">
        <v>340</v>
      </c>
      <c r="V15" s="700"/>
      <c r="W15" s="701"/>
    </row>
    <row r="16" spans="3:23" ht="31.5" customHeight="1">
      <c r="C16" s="685" t="s">
        <v>341</v>
      </c>
      <c r="D16" s="686"/>
      <c r="E16" s="480">
        <v>3060.629151</v>
      </c>
      <c r="F16" s="481">
        <v>0</v>
      </c>
      <c r="G16" s="482">
        <v>3052.476758</v>
      </c>
      <c r="H16" s="483">
        <v>8.152393</v>
      </c>
      <c r="I16" s="480">
        <v>2992.582889</v>
      </c>
      <c r="J16" s="481">
        <v>0</v>
      </c>
      <c r="K16" s="482">
        <v>2982.726639</v>
      </c>
      <c r="L16" s="483">
        <v>9.85625</v>
      </c>
      <c r="M16" s="480">
        <v>2916.208985</v>
      </c>
      <c r="N16" s="481">
        <v>0</v>
      </c>
      <c r="O16" s="482">
        <v>2904.982428</v>
      </c>
      <c r="P16" s="483">
        <v>11.226557</v>
      </c>
      <c r="Q16" s="480">
        <v>3383.034529</v>
      </c>
      <c r="R16" s="481">
        <v>0</v>
      </c>
      <c r="S16" s="482">
        <v>3369.890573</v>
      </c>
      <c r="T16" s="483">
        <v>13.143957</v>
      </c>
      <c r="U16" s="699" t="s">
        <v>342</v>
      </c>
      <c r="V16" s="700"/>
      <c r="W16" s="701"/>
    </row>
    <row r="17" spans="3:23" ht="31.5" customHeight="1">
      <c r="C17" s="685" t="s">
        <v>343</v>
      </c>
      <c r="D17" s="686"/>
      <c r="E17" s="480">
        <v>-374.317655</v>
      </c>
      <c r="F17" s="491"/>
      <c r="G17" s="492"/>
      <c r="H17" s="493"/>
      <c r="I17" s="480">
        <v>123.920255</v>
      </c>
      <c r="J17" s="491"/>
      <c r="K17" s="492"/>
      <c r="L17" s="493"/>
      <c r="M17" s="480">
        <v>1027.50407</v>
      </c>
      <c r="N17" s="491"/>
      <c r="O17" s="492"/>
      <c r="P17" s="493"/>
      <c r="Q17" s="480">
        <v>1892.246571</v>
      </c>
      <c r="R17" s="491"/>
      <c r="S17" s="492"/>
      <c r="T17" s="493"/>
      <c r="U17" s="687" t="s">
        <v>344</v>
      </c>
      <c r="V17" s="688"/>
      <c r="W17" s="689"/>
    </row>
    <row r="18" spans="1:23" ht="31.5" customHeight="1">
      <c r="A18" s="494"/>
      <c r="C18" s="685" t="s">
        <v>345</v>
      </c>
      <c r="D18" s="686"/>
      <c r="E18" s="495">
        <v>45234.123706821</v>
      </c>
      <c r="F18" s="491"/>
      <c r="G18" s="492"/>
      <c r="H18" s="493"/>
      <c r="I18" s="495">
        <v>42836.561489641004</v>
      </c>
      <c r="J18" s="491"/>
      <c r="K18" s="492"/>
      <c r="L18" s="493"/>
      <c r="M18" s="495">
        <v>44802.008296929</v>
      </c>
      <c r="N18" s="491"/>
      <c r="O18" s="492"/>
      <c r="P18" s="493"/>
      <c r="Q18" s="495">
        <v>44209.91898354299</v>
      </c>
      <c r="R18" s="491"/>
      <c r="S18" s="492"/>
      <c r="T18" s="493"/>
      <c r="U18" s="687"/>
      <c r="V18" s="688"/>
      <c r="W18" s="689"/>
    </row>
    <row r="19" spans="3:23" ht="31.5" customHeight="1" thickBot="1">
      <c r="C19" s="690" t="s">
        <v>346</v>
      </c>
      <c r="D19" s="691"/>
      <c r="E19" s="496">
        <v>646882.2099288211</v>
      </c>
      <c r="F19" s="497"/>
      <c r="G19" s="498"/>
      <c r="H19" s="499"/>
      <c r="I19" s="496">
        <v>639067.389726641</v>
      </c>
      <c r="J19" s="497"/>
      <c r="K19" s="498"/>
      <c r="L19" s="499"/>
      <c r="M19" s="496">
        <v>675136.3913809289</v>
      </c>
      <c r="N19" s="497"/>
      <c r="O19" s="498"/>
      <c r="P19" s="499"/>
      <c r="Q19" s="496">
        <v>668335.2675315429</v>
      </c>
      <c r="R19" s="497"/>
      <c r="S19" s="498"/>
      <c r="T19" s="499"/>
      <c r="U19" s="692" t="s">
        <v>347</v>
      </c>
      <c r="V19" s="693"/>
      <c r="W19" s="694"/>
    </row>
    <row r="20" spans="3:17" ht="31.5" customHeight="1">
      <c r="C20" s="500" t="s">
        <v>348</v>
      </c>
      <c r="E20" s="501"/>
      <c r="F20" s="473"/>
      <c r="G20" s="473"/>
      <c r="H20" s="473"/>
      <c r="Q20" s="473"/>
    </row>
    <row r="21" spans="5:28" s="502" customFormat="1" ht="31.5" customHeight="1" thickBot="1">
      <c r="E21" s="502">
        <v>201809</v>
      </c>
      <c r="F21" s="502">
        <v>201809</v>
      </c>
      <c r="G21" s="502">
        <v>201809</v>
      </c>
      <c r="H21" s="502">
        <v>201809</v>
      </c>
      <c r="I21" s="502">
        <v>201809</v>
      </c>
      <c r="J21" s="502">
        <v>201809</v>
      </c>
      <c r="K21" s="502">
        <v>201812</v>
      </c>
      <c r="L21" s="502">
        <v>201812</v>
      </c>
      <c r="M21" s="502">
        <v>201812</v>
      </c>
      <c r="N21" s="502">
        <v>201812</v>
      </c>
      <c r="O21" s="502">
        <v>201812</v>
      </c>
      <c r="P21" s="502">
        <v>201812</v>
      </c>
      <c r="Q21" s="502">
        <v>201903</v>
      </c>
      <c r="R21" s="502">
        <v>201903</v>
      </c>
      <c r="S21" s="502">
        <v>201903</v>
      </c>
      <c r="T21" s="502">
        <v>201903</v>
      </c>
      <c r="U21" s="502">
        <v>201903</v>
      </c>
      <c r="V21" s="502">
        <v>201903</v>
      </c>
      <c r="W21" s="502">
        <v>201906</v>
      </c>
      <c r="X21" s="502">
        <v>201906</v>
      </c>
      <c r="Y21" s="502">
        <v>201906</v>
      </c>
      <c r="Z21" s="502">
        <v>201906</v>
      </c>
      <c r="AA21" s="502">
        <v>201906</v>
      </c>
      <c r="AB21" s="502">
        <v>201906</v>
      </c>
    </row>
    <row r="22" spans="3:30" ht="31.5" customHeight="1" thickBot="1">
      <c r="C22" s="695" t="s">
        <v>280</v>
      </c>
      <c r="D22" s="696"/>
      <c r="E22" s="697" t="s">
        <v>11</v>
      </c>
      <c r="F22" s="698"/>
      <c r="G22" s="698"/>
      <c r="H22" s="698"/>
      <c r="I22" s="698"/>
      <c r="J22" s="698"/>
      <c r="K22" s="697" t="s">
        <v>12</v>
      </c>
      <c r="L22" s="698"/>
      <c r="M22" s="698"/>
      <c r="N22" s="698"/>
      <c r="O22" s="698"/>
      <c r="P22" s="698"/>
      <c r="Q22" s="697" t="s">
        <v>13</v>
      </c>
      <c r="R22" s="698"/>
      <c r="S22" s="698"/>
      <c r="T22" s="698"/>
      <c r="U22" s="698"/>
      <c r="V22" s="698"/>
      <c r="W22" s="697" t="s">
        <v>14</v>
      </c>
      <c r="X22" s="698"/>
      <c r="Y22" s="698"/>
      <c r="Z22" s="698"/>
      <c r="AA22" s="698"/>
      <c r="AB22" s="698"/>
      <c r="AC22" s="677" t="s">
        <v>322</v>
      </c>
      <c r="AD22" s="678"/>
    </row>
    <row r="23" spans="3:30" ht="31.5" customHeight="1">
      <c r="C23" s="681" t="s">
        <v>349</v>
      </c>
      <c r="D23" s="683"/>
      <c r="E23" s="663" t="s">
        <v>350</v>
      </c>
      <c r="F23" s="664"/>
      <c r="G23" s="664"/>
      <c r="H23" s="665" t="s">
        <v>351</v>
      </c>
      <c r="I23" s="664"/>
      <c r="J23" s="666"/>
      <c r="K23" s="663" t="s">
        <v>350</v>
      </c>
      <c r="L23" s="664"/>
      <c r="M23" s="664"/>
      <c r="N23" s="665" t="s">
        <v>351</v>
      </c>
      <c r="O23" s="664"/>
      <c r="P23" s="664"/>
      <c r="Q23" s="663" t="s">
        <v>350</v>
      </c>
      <c r="R23" s="664"/>
      <c r="S23" s="664"/>
      <c r="T23" s="665" t="s">
        <v>351</v>
      </c>
      <c r="U23" s="664"/>
      <c r="V23" s="664"/>
      <c r="W23" s="663" t="s">
        <v>350</v>
      </c>
      <c r="X23" s="664"/>
      <c r="Y23" s="664"/>
      <c r="Z23" s="665" t="s">
        <v>351</v>
      </c>
      <c r="AA23" s="664"/>
      <c r="AB23" s="664"/>
      <c r="AC23" s="679"/>
      <c r="AD23" s="680"/>
    </row>
    <row r="24" spans="3:30" ht="139.5" customHeight="1" thickBot="1">
      <c r="C24" s="682"/>
      <c r="D24" s="684"/>
      <c r="E24" s="503" t="s">
        <v>352</v>
      </c>
      <c r="F24" s="504" t="s">
        <v>353</v>
      </c>
      <c r="G24" s="505" t="s">
        <v>354</v>
      </c>
      <c r="H24" s="504" t="s">
        <v>355</v>
      </c>
      <c r="I24" s="506" t="s">
        <v>356</v>
      </c>
      <c r="J24" s="507" t="s">
        <v>354</v>
      </c>
      <c r="K24" s="503" t="s">
        <v>352</v>
      </c>
      <c r="L24" s="504" t="s">
        <v>353</v>
      </c>
      <c r="M24" s="505" t="s">
        <v>354</v>
      </c>
      <c r="N24" s="504" t="s">
        <v>355</v>
      </c>
      <c r="O24" s="504" t="s">
        <v>356</v>
      </c>
      <c r="P24" s="505" t="s">
        <v>354</v>
      </c>
      <c r="Q24" s="503" t="s">
        <v>352</v>
      </c>
      <c r="R24" s="504" t="s">
        <v>353</v>
      </c>
      <c r="S24" s="505" t="s">
        <v>354</v>
      </c>
      <c r="T24" s="504" t="s">
        <v>355</v>
      </c>
      <c r="U24" s="504" t="s">
        <v>356</v>
      </c>
      <c r="V24" s="505" t="s">
        <v>354</v>
      </c>
      <c r="W24" s="503" t="s">
        <v>352</v>
      </c>
      <c r="X24" s="504" t="s">
        <v>353</v>
      </c>
      <c r="Y24" s="505" t="s">
        <v>354</v>
      </c>
      <c r="Z24" s="504" t="s">
        <v>355</v>
      </c>
      <c r="AA24" s="504" t="s">
        <v>356</v>
      </c>
      <c r="AB24" s="505" t="s">
        <v>354</v>
      </c>
      <c r="AC24" s="679"/>
      <c r="AD24" s="680"/>
    </row>
    <row r="25" spans="3:30" ht="31.5" customHeight="1">
      <c r="C25" s="667" t="s">
        <v>337</v>
      </c>
      <c r="D25" s="129" t="s">
        <v>357</v>
      </c>
      <c r="E25" s="508">
        <v>63867.651283</v>
      </c>
      <c r="F25" s="509">
        <v>289.791369</v>
      </c>
      <c r="G25" s="510">
        <v>35.075056</v>
      </c>
      <c r="H25" s="511">
        <v>-36.237703</v>
      </c>
      <c r="I25" s="509">
        <v>-6.494863</v>
      </c>
      <c r="J25" s="512">
        <v>-34.539596</v>
      </c>
      <c r="K25" s="508">
        <v>57081.843073</v>
      </c>
      <c r="L25" s="509">
        <v>252.562734</v>
      </c>
      <c r="M25" s="510">
        <v>35.563018</v>
      </c>
      <c r="N25" s="511">
        <v>-40.946445</v>
      </c>
      <c r="O25" s="509">
        <v>-5.990812</v>
      </c>
      <c r="P25" s="512">
        <v>-35.221279</v>
      </c>
      <c r="Q25" s="508">
        <v>62999.331045</v>
      </c>
      <c r="R25" s="509">
        <v>328.016264</v>
      </c>
      <c r="S25" s="510">
        <v>35.585172</v>
      </c>
      <c r="T25" s="511">
        <v>-45.160041</v>
      </c>
      <c r="U25" s="509">
        <v>-6.559646</v>
      </c>
      <c r="V25" s="512">
        <v>-35.428236</v>
      </c>
      <c r="W25" s="508">
        <v>62635.822746</v>
      </c>
      <c r="X25" s="509">
        <v>310.221146</v>
      </c>
      <c r="Y25" s="510">
        <v>35.377801</v>
      </c>
      <c r="Z25" s="511">
        <v>-51.463824</v>
      </c>
      <c r="AA25" s="509">
        <v>-6.090501</v>
      </c>
      <c r="AB25" s="512">
        <v>-35.25163</v>
      </c>
      <c r="AC25" s="669" t="s">
        <v>358</v>
      </c>
      <c r="AD25" s="670"/>
    </row>
    <row r="26" spans="3:30" ht="31.5" customHeight="1">
      <c r="C26" s="668"/>
      <c r="D26" s="130" t="s">
        <v>359</v>
      </c>
      <c r="E26" s="513">
        <v>104.1847</v>
      </c>
      <c r="F26" s="514">
        <v>2.735846</v>
      </c>
      <c r="G26" s="515">
        <v>0</v>
      </c>
      <c r="H26" s="516">
        <v>-0.008992</v>
      </c>
      <c r="I26" s="514">
        <v>0</v>
      </c>
      <c r="J26" s="517">
        <v>0</v>
      </c>
      <c r="K26" s="513">
        <v>27.918818</v>
      </c>
      <c r="L26" s="514">
        <v>0.247643</v>
      </c>
      <c r="M26" s="515">
        <v>0</v>
      </c>
      <c r="N26" s="516">
        <v>-0.000356</v>
      </c>
      <c r="O26" s="514">
        <v>0</v>
      </c>
      <c r="P26" s="517">
        <v>0</v>
      </c>
      <c r="Q26" s="513">
        <v>33.474602</v>
      </c>
      <c r="R26" s="514">
        <v>0.256855</v>
      </c>
      <c r="S26" s="515">
        <v>0</v>
      </c>
      <c r="T26" s="516">
        <v>-0.166814</v>
      </c>
      <c r="U26" s="514">
        <v>-0.001991</v>
      </c>
      <c r="V26" s="517">
        <v>0</v>
      </c>
      <c r="W26" s="513">
        <v>349.13517</v>
      </c>
      <c r="X26" s="514">
        <v>0.249188</v>
      </c>
      <c r="Y26" s="515">
        <v>0</v>
      </c>
      <c r="Z26" s="516">
        <v>-0.759476</v>
      </c>
      <c r="AA26" s="514">
        <v>-0.001545</v>
      </c>
      <c r="AB26" s="517">
        <v>0</v>
      </c>
      <c r="AC26" s="671" t="s">
        <v>360</v>
      </c>
      <c r="AD26" s="672"/>
    </row>
    <row r="27" spans="3:30" ht="31.5" customHeight="1">
      <c r="C27" s="673" t="s">
        <v>339</v>
      </c>
      <c r="D27" s="130" t="s">
        <v>357</v>
      </c>
      <c r="E27" s="513">
        <v>16610.983369</v>
      </c>
      <c r="F27" s="514">
        <v>3741.209522</v>
      </c>
      <c r="G27" s="515">
        <v>53.483216</v>
      </c>
      <c r="H27" s="516">
        <v>-58.975774</v>
      </c>
      <c r="I27" s="514">
        <v>-53.787913</v>
      </c>
      <c r="J27" s="517">
        <v>-7.775346</v>
      </c>
      <c r="K27" s="513">
        <v>17380.109311</v>
      </c>
      <c r="L27" s="514">
        <v>4231.062466</v>
      </c>
      <c r="M27" s="515">
        <v>51.802658</v>
      </c>
      <c r="N27" s="516">
        <v>-64.159181</v>
      </c>
      <c r="O27" s="514">
        <v>-48.2943</v>
      </c>
      <c r="P27" s="517">
        <v>-7.564689</v>
      </c>
      <c r="Q27" s="513">
        <v>22538.134867</v>
      </c>
      <c r="R27" s="514">
        <v>4464.366814</v>
      </c>
      <c r="S27" s="515">
        <v>82.161609</v>
      </c>
      <c r="T27" s="516">
        <v>-17.443847</v>
      </c>
      <c r="U27" s="514">
        <v>-52.378222</v>
      </c>
      <c r="V27" s="517">
        <v>-55.187225</v>
      </c>
      <c r="W27" s="513">
        <v>20858.917615</v>
      </c>
      <c r="X27" s="514">
        <v>5085.396679</v>
      </c>
      <c r="Y27" s="515">
        <v>83.010402</v>
      </c>
      <c r="Z27" s="516">
        <v>-17.409782</v>
      </c>
      <c r="AA27" s="514">
        <v>-60.623592</v>
      </c>
      <c r="AB27" s="517">
        <v>-57.694086</v>
      </c>
      <c r="AC27" s="671" t="s">
        <v>358</v>
      </c>
      <c r="AD27" s="672"/>
    </row>
    <row r="28" spans="3:30" ht="31.5" customHeight="1" thickBot="1">
      <c r="C28" s="674"/>
      <c r="D28" s="131" t="s">
        <v>359</v>
      </c>
      <c r="E28" s="518">
        <v>348079.575991</v>
      </c>
      <c r="F28" s="519">
        <v>50275.310761</v>
      </c>
      <c r="G28" s="520">
        <v>38485.917167</v>
      </c>
      <c r="H28" s="521">
        <v>-834.394356</v>
      </c>
      <c r="I28" s="519">
        <v>-1286.745132</v>
      </c>
      <c r="J28" s="522">
        <v>-20635.466819</v>
      </c>
      <c r="K28" s="518">
        <v>352635.654527</v>
      </c>
      <c r="L28" s="519">
        <v>44538.22995</v>
      </c>
      <c r="M28" s="520">
        <v>36588.240727</v>
      </c>
      <c r="N28" s="521">
        <v>-810.911734</v>
      </c>
      <c r="O28" s="519">
        <v>-1352.539084</v>
      </c>
      <c r="P28" s="522">
        <v>-19889.685885</v>
      </c>
      <c r="Q28" s="518">
        <v>359074.609211</v>
      </c>
      <c r="R28" s="519">
        <v>44513.11956</v>
      </c>
      <c r="S28" s="520">
        <v>35725.572502</v>
      </c>
      <c r="T28" s="521">
        <v>-777.132074</v>
      </c>
      <c r="U28" s="519">
        <v>-1276.973287</v>
      </c>
      <c r="V28" s="522">
        <v>-19239.850326</v>
      </c>
      <c r="W28" s="518">
        <v>362220.110815</v>
      </c>
      <c r="X28" s="519">
        <v>41003.174988</v>
      </c>
      <c r="Y28" s="520">
        <v>35033.215582</v>
      </c>
      <c r="Z28" s="521">
        <v>-758.57226</v>
      </c>
      <c r="AA28" s="519">
        <v>-1268.46736</v>
      </c>
      <c r="AB28" s="522">
        <v>-18852.277515</v>
      </c>
      <c r="AC28" s="675" t="s">
        <v>360</v>
      </c>
      <c r="AD28" s="676"/>
    </row>
    <row r="29" s="523" customFormat="1" ht="22.5" customHeight="1">
      <c r="C29" s="500" t="s">
        <v>361</v>
      </c>
    </row>
    <row r="30" ht="12.75">
      <c r="E30" s="471"/>
    </row>
    <row r="31" ht="12.75">
      <c r="E31" s="471"/>
    </row>
    <row r="32" ht="12.75"/>
    <row r="33" ht="12.75"/>
    <row r="34" ht="12.75"/>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sheetData>
  <sheetProtection sheet="1" objects="1" scenarios="1" formatCells="0" formatColumns="0" formatRows="0"/>
  <mergeCells count="61">
    <mergeCell ref="N8:P8"/>
    <mergeCell ref="Q8:Q9"/>
    <mergeCell ref="R8:T8"/>
    <mergeCell ref="C9:D9"/>
    <mergeCell ref="E3:T3"/>
    <mergeCell ref="E4:T4"/>
    <mergeCell ref="E5:T5"/>
    <mergeCell ref="C7:D7"/>
    <mergeCell ref="E7:H7"/>
    <mergeCell ref="I7:L7"/>
    <mergeCell ref="M7:P7"/>
    <mergeCell ref="Q7:T7"/>
    <mergeCell ref="M8:M9"/>
    <mergeCell ref="C13:D13"/>
    <mergeCell ref="U13:W13"/>
    <mergeCell ref="C14:D14"/>
    <mergeCell ref="U14:W14"/>
    <mergeCell ref="C12:D12"/>
    <mergeCell ref="U12:W12"/>
    <mergeCell ref="C10:D10"/>
    <mergeCell ref="U10:W10"/>
    <mergeCell ref="C11:D11"/>
    <mergeCell ref="U7:W9"/>
    <mergeCell ref="C8:D8"/>
    <mergeCell ref="E8:E9"/>
    <mergeCell ref="F8:H8"/>
    <mergeCell ref="I8:I9"/>
    <mergeCell ref="U11:W11"/>
    <mergeCell ref="J8:L8"/>
    <mergeCell ref="C15:D15"/>
    <mergeCell ref="U15:W15"/>
    <mergeCell ref="C16:D16"/>
    <mergeCell ref="U16:W16"/>
    <mergeCell ref="C17:D17"/>
    <mergeCell ref="U17:W17"/>
    <mergeCell ref="C18:D18"/>
    <mergeCell ref="U18:W18"/>
    <mergeCell ref="W23:Y23"/>
    <mergeCell ref="C19:D19"/>
    <mergeCell ref="U19:W19"/>
    <mergeCell ref="C22:D22"/>
    <mergeCell ref="E22:J22"/>
    <mergeCell ref="K22:P22"/>
    <mergeCell ref="Q22:V22"/>
    <mergeCell ref="W22:AB22"/>
    <mergeCell ref="Z23:AB23"/>
    <mergeCell ref="C25:C26"/>
    <mergeCell ref="AC25:AD25"/>
    <mergeCell ref="AC26:AD26"/>
    <mergeCell ref="C27:C28"/>
    <mergeCell ref="AC27:AD27"/>
    <mergeCell ref="AC28:AD28"/>
    <mergeCell ref="AC22:AD24"/>
    <mergeCell ref="C23:C24"/>
    <mergeCell ref="D23:D24"/>
    <mergeCell ref="E23:G23"/>
    <mergeCell ref="H23:J23"/>
    <mergeCell ref="K23:M23"/>
    <mergeCell ref="N23:P23"/>
    <mergeCell ref="Q23:S23"/>
    <mergeCell ref="T23:V2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3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X31"/>
  <sheetViews>
    <sheetView showGridLines="0" zoomScale="70" zoomScaleNormal="70" zoomScaleSheetLayoutView="70" zoomScalePageLayoutView="0" workbookViewId="0" topLeftCell="A1">
      <selection activeCell="C5" sqref="C5:X5"/>
    </sheetView>
  </sheetViews>
  <sheetFormatPr defaultColWidth="9.140625" defaultRowHeight="12.75"/>
  <cols>
    <col min="1" max="1" width="2.00390625" style="1" customWidth="1"/>
    <col min="2" max="2" width="27.28125" style="1" customWidth="1"/>
    <col min="3" max="3" width="44.28125" style="1" customWidth="1"/>
    <col min="4" max="4" width="34.8515625" style="1" customWidth="1"/>
    <col min="5" max="5" width="20.8515625" style="1" bestFit="1" customWidth="1"/>
    <col min="6" max="6" width="16.00390625" style="1" bestFit="1" customWidth="1"/>
    <col min="7" max="7" width="20.00390625" style="1" bestFit="1" customWidth="1"/>
    <col min="8" max="8" width="23.7109375" style="1" customWidth="1"/>
    <col min="9" max="9" width="12.28125" style="1" bestFit="1" customWidth="1"/>
    <col min="10" max="10" width="16.421875" style="1" customWidth="1"/>
    <col min="11" max="11" width="12.421875" style="1" customWidth="1"/>
    <col min="12" max="12" width="12.28125" style="1" bestFit="1" customWidth="1"/>
    <col min="13" max="13" width="11.7109375" style="1" bestFit="1" customWidth="1"/>
    <col min="14" max="14" width="14.421875" style="1" customWidth="1"/>
    <col min="15" max="15" width="20.8515625" style="1" bestFit="1" customWidth="1"/>
    <col min="16" max="16" width="19.7109375" style="1" customWidth="1"/>
    <col min="17" max="17" width="20.00390625" style="1" bestFit="1" customWidth="1"/>
    <col min="18" max="18" width="20.00390625" style="1" customWidth="1"/>
    <col min="19" max="19" width="12.28125" style="1" bestFit="1" customWidth="1"/>
    <col min="20" max="20" width="11.7109375" style="1" bestFit="1" customWidth="1"/>
    <col min="21" max="21" width="12.421875" style="1" customWidth="1"/>
    <col min="22" max="22" width="12.28125" style="1" bestFit="1" customWidth="1"/>
    <col min="23" max="23" width="11.7109375" style="1" bestFit="1" customWidth="1"/>
    <col min="24" max="24" width="15.57421875" style="1" bestFit="1" customWidth="1"/>
    <col min="25" max="16384" width="9.140625" style="1" customWidth="1"/>
  </cols>
  <sheetData>
    <row r="1" spans="3:24" s="525" customFormat="1" ht="12.75">
      <c r="C1" s="525">
        <v>201809</v>
      </c>
      <c r="D1" s="525">
        <v>201812</v>
      </c>
      <c r="E1" s="525">
        <v>201809</v>
      </c>
      <c r="F1" s="525">
        <v>201809</v>
      </c>
      <c r="G1" s="525">
        <v>201809</v>
      </c>
      <c r="H1" s="525">
        <v>201809</v>
      </c>
      <c r="I1" s="525">
        <v>201809</v>
      </c>
      <c r="J1" s="525">
        <v>201809</v>
      </c>
      <c r="K1" s="525">
        <v>201809</v>
      </c>
      <c r="L1" s="525">
        <v>201809</v>
      </c>
      <c r="M1" s="525">
        <v>201809</v>
      </c>
      <c r="N1" s="525">
        <v>201809</v>
      </c>
      <c r="O1" s="525">
        <v>201812</v>
      </c>
      <c r="P1" s="525">
        <v>201812</v>
      </c>
      <c r="Q1" s="525">
        <v>201812</v>
      </c>
      <c r="R1" s="525">
        <v>201812</v>
      </c>
      <c r="S1" s="525">
        <v>201812</v>
      </c>
      <c r="T1" s="525">
        <v>201812</v>
      </c>
      <c r="U1" s="525">
        <v>201812</v>
      </c>
      <c r="V1" s="525">
        <v>201812</v>
      </c>
      <c r="W1" s="525">
        <v>201812</v>
      </c>
      <c r="X1" s="525">
        <v>201812</v>
      </c>
    </row>
    <row r="2" spans="3:24" s="525" customFormat="1" ht="12.75">
      <c r="C2" s="525">
        <v>201903</v>
      </c>
      <c r="D2" s="525">
        <v>201906</v>
      </c>
      <c r="E2" s="525">
        <v>201903</v>
      </c>
      <c r="F2" s="525">
        <v>201903</v>
      </c>
      <c r="G2" s="525">
        <v>201903</v>
      </c>
      <c r="H2" s="525">
        <v>201903</v>
      </c>
      <c r="I2" s="525">
        <v>201903</v>
      </c>
      <c r="J2" s="525">
        <v>201903</v>
      </c>
      <c r="K2" s="525">
        <v>201903</v>
      </c>
      <c r="L2" s="525">
        <v>201903</v>
      </c>
      <c r="M2" s="525">
        <v>201903</v>
      </c>
      <c r="N2" s="525">
        <v>201903</v>
      </c>
      <c r="O2" s="525">
        <v>201906</v>
      </c>
      <c r="P2" s="525">
        <v>201906</v>
      </c>
      <c r="Q2" s="525">
        <v>201906</v>
      </c>
      <c r="R2" s="525">
        <v>201906</v>
      </c>
      <c r="S2" s="525">
        <v>201906</v>
      </c>
      <c r="T2" s="525">
        <v>201906</v>
      </c>
      <c r="U2" s="525">
        <v>201906</v>
      </c>
      <c r="V2" s="525">
        <v>201906</v>
      </c>
      <c r="W2" s="525">
        <v>201906</v>
      </c>
      <c r="X2" s="525">
        <v>201906</v>
      </c>
    </row>
    <row r="3" spans="3:24" ht="25.5">
      <c r="C3" s="645" t="s">
        <v>0</v>
      </c>
      <c r="D3" s="645"/>
      <c r="E3" s="645"/>
      <c r="F3" s="645"/>
      <c r="G3" s="645"/>
      <c r="H3" s="645"/>
      <c r="I3" s="645"/>
      <c r="J3" s="645"/>
      <c r="K3" s="645"/>
      <c r="L3" s="645"/>
      <c r="M3" s="645"/>
      <c r="N3" s="645"/>
      <c r="O3" s="645"/>
      <c r="P3" s="645"/>
      <c r="Q3" s="645"/>
      <c r="R3" s="645"/>
      <c r="S3" s="645"/>
      <c r="T3" s="645"/>
      <c r="U3" s="645"/>
      <c r="V3" s="645"/>
      <c r="W3" s="645"/>
      <c r="X3" s="645"/>
    </row>
    <row r="4" spans="2:24" ht="23.25" customHeight="1">
      <c r="B4" s="132"/>
      <c r="C4" s="646" t="s">
        <v>362</v>
      </c>
      <c r="D4" s="646"/>
      <c r="E4" s="646"/>
      <c r="F4" s="646"/>
      <c r="G4" s="646"/>
      <c r="H4" s="646"/>
      <c r="I4" s="646"/>
      <c r="J4" s="646"/>
      <c r="K4" s="646"/>
      <c r="L4" s="646"/>
      <c r="M4" s="646"/>
      <c r="N4" s="646"/>
      <c r="O4" s="646"/>
      <c r="P4" s="646"/>
      <c r="Q4" s="646"/>
      <c r="R4" s="646"/>
      <c r="S4" s="646"/>
      <c r="T4" s="646"/>
      <c r="U4" s="646"/>
      <c r="V4" s="646"/>
      <c r="W4" s="646"/>
      <c r="X4" s="646"/>
    </row>
    <row r="5" spans="2:24" ht="17.25" customHeight="1">
      <c r="B5" s="526"/>
      <c r="C5" s="732" t="str">
        <f>Cover!C5</f>
        <v>Intesa Sanpaolo S.p.A.</v>
      </c>
      <c r="D5" s="732"/>
      <c r="E5" s="732"/>
      <c r="F5" s="732"/>
      <c r="G5" s="732"/>
      <c r="H5" s="732"/>
      <c r="I5" s="732"/>
      <c r="J5" s="732"/>
      <c r="K5" s="732"/>
      <c r="L5" s="732"/>
      <c r="M5" s="732"/>
      <c r="N5" s="732"/>
      <c r="O5" s="732"/>
      <c r="P5" s="732"/>
      <c r="Q5" s="732"/>
      <c r="R5" s="732"/>
      <c r="S5" s="732"/>
      <c r="T5" s="732"/>
      <c r="U5" s="732"/>
      <c r="V5" s="732"/>
      <c r="W5" s="732"/>
      <c r="X5" s="732"/>
    </row>
    <row r="6" ht="13.5" thickBot="1"/>
    <row r="7" spans="2:24" ht="15" customHeight="1" thickBot="1">
      <c r="B7" s="2"/>
      <c r="C7" s="733" t="s">
        <v>363</v>
      </c>
      <c r="D7" s="734"/>
      <c r="E7" s="735" t="s">
        <v>364</v>
      </c>
      <c r="F7" s="736"/>
      <c r="G7" s="736"/>
      <c r="H7" s="736"/>
      <c r="I7" s="736"/>
      <c r="J7" s="736"/>
      <c r="K7" s="736"/>
      <c r="L7" s="736"/>
      <c r="M7" s="736"/>
      <c r="N7" s="737"/>
      <c r="O7" s="735" t="s">
        <v>364</v>
      </c>
      <c r="P7" s="736"/>
      <c r="Q7" s="736"/>
      <c r="R7" s="736"/>
      <c r="S7" s="736"/>
      <c r="T7" s="736"/>
      <c r="U7" s="736"/>
      <c r="V7" s="736"/>
      <c r="W7" s="736"/>
      <c r="X7" s="737"/>
    </row>
    <row r="8" spans="2:24" s="527" customFormat="1" ht="57.75" customHeight="1">
      <c r="B8" s="133"/>
      <c r="C8" s="730" t="s">
        <v>211</v>
      </c>
      <c r="D8" s="730" t="s">
        <v>211</v>
      </c>
      <c r="E8" s="725" t="s">
        <v>365</v>
      </c>
      <c r="F8" s="726"/>
      <c r="G8" s="726" t="s">
        <v>366</v>
      </c>
      <c r="H8" s="726"/>
      <c r="I8" s="726" t="s">
        <v>367</v>
      </c>
      <c r="J8" s="726"/>
      <c r="K8" s="727" t="s">
        <v>368</v>
      </c>
      <c r="L8" s="728"/>
      <c r="M8" s="729"/>
      <c r="N8" s="723" t="s">
        <v>211</v>
      </c>
      <c r="O8" s="725" t="s">
        <v>365</v>
      </c>
      <c r="P8" s="726"/>
      <c r="Q8" s="726" t="s">
        <v>366</v>
      </c>
      <c r="R8" s="726"/>
      <c r="S8" s="726" t="s">
        <v>367</v>
      </c>
      <c r="T8" s="726"/>
      <c r="U8" s="727" t="s">
        <v>368</v>
      </c>
      <c r="V8" s="728"/>
      <c r="W8" s="729"/>
      <c r="X8" s="723" t="s">
        <v>211</v>
      </c>
    </row>
    <row r="9" spans="2:24" ht="100.5" customHeight="1" thickBot="1">
      <c r="B9" s="134" t="s">
        <v>280</v>
      </c>
      <c r="C9" s="731"/>
      <c r="D9" s="731"/>
      <c r="E9" s="528" t="s">
        <v>369</v>
      </c>
      <c r="F9" s="529" t="s">
        <v>370</v>
      </c>
      <c r="G9" s="529" t="s">
        <v>371</v>
      </c>
      <c r="H9" s="529" t="s">
        <v>372</v>
      </c>
      <c r="I9" s="529" t="s">
        <v>373</v>
      </c>
      <c r="J9" s="529" t="s">
        <v>374</v>
      </c>
      <c r="K9" s="529" t="s">
        <v>375</v>
      </c>
      <c r="L9" s="529" t="s">
        <v>373</v>
      </c>
      <c r="M9" s="529" t="s">
        <v>374</v>
      </c>
      <c r="N9" s="724"/>
      <c r="O9" s="528" t="s">
        <v>369</v>
      </c>
      <c r="P9" s="529" t="s">
        <v>370</v>
      </c>
      <c r="Q9" s="529" t="s">
        <v>371</v>
      </c>
      <c r="R9" s="529" t="s">
        <v>372</v>
      </c>
      <c r="S9" s="529" t="s">
        <v>373</v>
      </c>
      <c r="T9" s="529" t="s">
        <v>374</v>
      </c>
      <c r="U9" s="529" t="s">
        <v>375</v>
      </c>
      <c r="V9" s="529" t="s">
        <v>373</v>
      </c>
      <c r="W9" s="529" t="s">
        <v>374</v>
      </c>
      <c r="X9" s="724"/>
    </row>
    <row r="10" spans="2:24" ht="36" customHeight="1" thickBot="1">
      <c r="B10" s="2"/>
      <c r="C10" s="135" t="s">
        <v>11</v>
      </c>
      <c r="D10" s="136" t="s">
        <v>12</v>
      </c>
      <c r="E10" s="720" t="s">
        <v>11</v>
      </c>
      <c r="F10" s="721"/>
      <c r="G10" s="721"/>
      <c r="H10" s="721"/>
      <c r="I10" s="721"/>
      <c r="J10" s="721"/>
      <c r="K10" s="721"/>
      <c r="L10" s="721"/>
      <c r="M10" s="721"/>
      <c r="N10" s="722"/>
      <c r="O10" s="720" t="s">
        <v>12</v>
      </c>
      <c r="P10" s="721"/>
      <c r="Q10" s="721"/>
      <c r="R10" s="721"/>
      <c r="S10" s="721"/>
      <c r="T10" s="721"/>
      <c r="U10" s="721"/>
      <c r="V10" s="721"/>
      <c r="W10" s="721"/>
      <c r="X10" s="722"/>
    </row>
    <row r="11" spans="2:24" ht="14.25">
      <c r="B11" s="137" t="s">
        <v>376</v>
      </c>
      <c r="C11" s="530">
        <v>1467.025927</v>
      </c>
      <c r="D11" s="531">
        <v>859.992229</v>
      </c>
      <c r="E11" s="532">
        <v>345.842492</v>
      </c>
      <c r="F11" s="533">
        <v>120.876619</v>
      </c>
      <c r="G11" s="532">
        <v>958.770683</v>
      </c>
      <c r="H11" s="533">
        <v>263.558117</v>
      </c>
      <c r="I11" s="534"/>
      <c r="J11" s="535"/>
      <c r="K11" s="534"/>
      <c r="L11" s="536"/>
      <c r="M11" s="535"/>
      <c r="N11" s="537"/>
      <c r="O11" s="532">
        <v>479.563115</v>
      </c>
      <c r="P11" s="533">
        <v>138.628454</v>
      </c>
      <c r="Q11" s="532">
        <v>1083.062782</v>
      </c>
      <c r="R11" s="533">
        <v>295.564901</v>
      </c>
      <c r="S11" s="534"/>
      <c r="T11" s="535"/>
      <c r="U11" s="534"/>
      <c r="V11" s="536"/>
      <c r="W11" s="535"/>
      <c r="X11" s="537"/>
    </row>
    <row r="12" spans="2:24" ht="14.25">
      <c r="B12" s="138" t="s">
        <v>377</v>
      </c>
      <c r="C12" s="538">
        <v>905.3433125</v>
      </c>
      <c r="D12" s="539">
        <v>249.27617500000002</v>
      </c>
      <c r="E12" s="532">
        <v>142.981503</v>
      </c>
      <c r="F12" s="540">
        <v>44.18612</v>
      </c>
      <c r="G12" s="532">
        <v>278.522428</v>
      </c>
      <c r="H12" s="540">
        <v>79.319089</v>
      </c>
      <c r="I12" s="541"/>
      <c r="J12" s="542"/>
      <c r="K12" s="541"/>
      <c r="L12" s="543"/>
      <c r="M12" s="542"/>
      <c r="N12" s="544"/>
      <c r="O12" s="532">
        <v>161.35486</v>
      </c>
      <c r="P12" s="540">
        <v>38.714812</v>
      </c>
      <c r="Q12" s="532">
        <v>303.249881</v>
      </c>
      <c r="R12" s="540">
        <v>78.836257</v>
      </c>
      <c r="S12" s="541"/>
      <c r="T12" s="542"/>
      <c r="U12" s="541"/>
      <c r="V12" s="543"/>
      <c r="W12" s="542"/>
      <c r="X12" s="544"/>
    </row>
    <row r="13" spans="2:24" ht="14.25">
      <c r="B13" s="138" t="s">
        <v>378</v>
      </c>
      <c r="C13" s="538">
        <v>561.6825875</v>
      </c>
      <c r="D13" s="539">
        <v>610.7160625</v>
      </c>
      <c r="E13" s="532">
        <v>202.860989</v>
      </c>
      <c r="F13" s="540">
        <v>76.690499</v>
      </c>
      <c r="G13" s="532">
        <v>680.248255</v>
      </c>
      <c r="H13" s="540">
        <v>184.239028</v>
      </c>
      <c r="I13" s="541"/>
      <c r="J13" s="542"/>
      <c r="K13" s="541"/>
      <c r="L13" s="543"/>
      <c r="M13" s="542"/>
      <c r="N13" s="544"/>
      <c r="O13" s="532">
        <v>318.208255</v>
      </c>
      <c r="P13" s="540">
        <v>99.913642</v>
      </c>
      <c r="Q13" s="532">
        <v>779.812901</v>
      </c>
      <c r="R13" s="540">
        <v>216.728644</v>
      </c>
      <c r="S13" s="541"/>
      <c r="T13" s="542"/>
      <c r="U13" s="541"/>
      <c r="V13" s="543"/>
      <c r="W13" s="542"/>
      <c r="X13" s="544"/>
    </row>
    <row r="14" spans="2:24" ht="14.25">
      <c r="B14" s="138" t="s">
        <v>379</v>
      </c>
      <c r="C14" s="532">
        <v>6.550974</v>
      </c>
      <c r="D14" s="532">
        <v>1.819259</v>
      </c>
      <c r="E14" s="532">
        <v>33.6907</v>
      </c>
      <c r="F14" s="540">
        <v>13.330792</v>
      </c>
      <c r="G14" s="532">
        <v>54.224132</v>
      </c>
      <c r="H14" s="540">
        <v>16.26698</v>
      </c>
      <c r="I14" s="541"/>
      <c r="J14" s="542"/>
      <c r="K14" s="541"/>
      <c r="L14" s="543"/>
      <c r="M14" s="542"/>
      <c r="N14" s="544"/>
      <c r="O14" s="532">
        <v>38.119885</v>
      </c>
      <c r="P14" s="540">
        <v>7.940538</v>
      </c>
      <c r="Q14" s="532">
        <v>37.562224</v>
      </c>
      <c r="R14" s="540">
        <v>9.971868</v>
      </c>
      <c r="S14" s="541"/>
      <c r="T14" s="542"/>
      <c r="U14" s="541"/>
      <c r="V14" s="543"/>
      <c r="W14" s="542"/>
      <c r="X14" s="544"/>
    </row>
    <row r="15" spans="2:24" ht="14.25">
      <c r="B15" s="138" t="s">
        <v>377</v>
      </c>
      <c r="C15" s="532">
        <v>3.2754499999999998</v>
      </c>
      <c r="D15" s="539">
        <v>0.909625</v>
      </c>
      <c r="E15" s="532">
        <v>0</v>
      </c>
      <c r="F15" s="540">
        <v>0</v>
      </c>
      <c r="G15" s="532">
        <v>0</v>
      </c>
      <c r="H15" s="540">
        <v>0</v>
      </c>
      <c r="I15" s="541"/>
      <c r="J15" s="542"/>
      <c r="K15" s="541"/>
      <c r="L15" s="543"/>
      <c r="M15" s="542"/>
      <c r="N15" s="544"/>
      <c r="O15" s="532">
        <v>0</v>
      </c>
      <c r="P15" s="540">
        <v>0</v>
      </c>
      <c r="Q15" s="532">
        <v>0</v>
      </c>
      <c r="R15" s="540">
        <v>0</v>
      </c>
      <c r="S15" s="541"/>
      <c r="T15" s="542"/>
      <c r="U15" s="541"/>
      <c r="V15" s="543"/>
      <c r="W15" s="542"/>
      <c r="X15" s="544"/>
    </row>
    <row r="16" spans="2:24" ht="14.25">
      <c r="B16" s="138" t="s">
        <v>378</v>
      </c>
      <c r="C16" s="532">
        <v>3.275525</v>
      </c>
      <c r="D16" s="539">
        <v>0.909625</v>
      </c>
      <c r="E16" s="532">
        <v>33.6907</v>
      </c>
      <c r="F16" s="540">
        <v>13.330792</v>
      </c>
      <c r="G16" s="532">
        <v>54.224132</v>
      </c>
      <c r="H16" s="540">
        <v>16.26698</v>
      </c>
      <c r="I16" s="541"/>
      <c r="J16" s="542"/>
      <c r="K16" s="541"/>
      <c r="L16" s="543"/>
      <c r="M16" s="542"/>
      <c r="N16" s="544"/>
      <c r="O16" s="532">
        <v>38.119885</v>
      </c>
      <c r="P16" s="540">
        <v>7.940538</v>
      </c>
      <c r="Q16" s="532">
        <v>37.562224</v>
      </c>
      <c r="R16" s="540">
        <v>9.971868</v>
      </c>
      <c r="S16" s="541"/>
      <c r="T16" s="542"/>
      <c r="U16" s="541"/>
      <c r="V16" s="543"/>
      <c r="W16" s="542"/>
      <c r="X16" s="544"/>
    </row>
    <row r="17" spans="2:24" ht="14.25">
      <c r="B17" s="138" t="s">
        <v>380</v>
      </c>
      <c r="C17" s="532">
        <v>676.873564</v>
      </c>
      <c r="D17" s="539">
        <v>559.133199</v>
      </c>
      <c r="E17" s="532">
        <v>0</v>
      </c>
      <c r="F17" s="540">
        <v>0</v>
      </c>
      <c r="G17" s="532">
        <v>0</v>
      </c>
      <c r="H17" s="540">
        <v>0</v>
      </c>
      <c r="I17" s="541"/>
      <c r="J17" s="542"/>
      <c r="K17" s="541"/>
      <c r="L17" s="543"/>
      <c r="M17" s="542"/>
      <c r="N17" s="544"/>
      <c r="O17" s="532">
        <v>0</v>
      </c>
      <c r="P17" s="540">
        <v>0</v>
      </c>
      <c r="Q17" s="532">
        <v>0</v>
      </c>
      <c r="R17" s="540">
        <v>0</v>
      </c>
      <c r="S17" s="541"/>
      <c r="T17" s="542"/>
      <c r="U17" s="541"/>
      <c r="V17" s="543"/>
      <c r="W17" s="542"/>
      <c r="X17" s="544"/>
    </row>
    <row r="18" spans="2:24" ht="15" thickBot="1">
      <c r="B18" s="139" t="s">
        <v>381</v>
      </c>
      <c r="C18" s="545">
        <v>2.583888</v>
      </c>
      <c r="D18" s="546">
        <v>2.275825</v>
      </c>
      <c r="E18" s="532">
        <v>14.43431</v>
      </c>
      <c r="F18" s="540">
        <v>5.140239</v>
      </c>
      <c r="G18" s="532">
        <v>48.327082</v>
      </c>
      <c r="H18" s="540">
        <v>14.229141</v>
      </c>
      <c r="I18" s="541"/>
      <c r="J18" s="542"/>
      <c r="K18" s="541"/>
      <c r="L18" s="543"/>
      <c r="M18" s="542"/>
      <c r="N18" s="544"/>
      <c r="O18" s="532">
        <v>16.07822</v>
      </c>
      <c r="P18" s="540">
        <v>3.23229</v>
      </c>
      <c r="Q18" s="532">
        <v>37.545933</v>
      </c>
      <c r="R18" s="540">
        <v>5.067297</v>
      </c>
      <c r="S18" s="541"/>
      <c r="T18" s="542"/>
      <c r="U18" s="541"/>
      <c r="V18" s="543"/>
      <c r="W18" s="542"/>
      <c r="X18" s="544"/>
    </row>
    <row r="19" spans="2:24" ht="15" thickBot="1">
      <c r="B19" s="140" t="s">
        <v>278</v>
      </c>
      <c r="C19" s="547">
        <f>+C11+C14+C17+C18</f>
        <v>2153.034353</v>
      </c>
      <c r="D19" s="548">
        <f>+D11+D14+D17+D18</f>
        <v>1423.2205119999999</v>
      </c>
      <c r="E19" s="549">
        <v>330.621763</v>
      </c>
      <c r="F19" s="550">
        <v>88.908402</v>
      </c>
      <c r="G19" s="549">
        <v>796.095624</v>
      </c>
      <c r="H19" s="550">
        <v>191.181576</v>
      </c>
      <c r="I19" s="549">
        <v>206.2185</v>
      </c>
      <c r="J19" s="550">
        <v>206.2185</v>
      </c>
      <c r="K19" s="549">
        <v>0</v>
      </c>
      <c r="L19" s="551">
        <v>0</v>
      </c>
      <c r="M19" s="550">
        <v>0</v>
      </c>
      <c r="N19" s="550">
        <v>16661.698587</v>
      </c>
      <c r="O19" s="549">
        <v>400.033683</v>
      </c>
      <c r="P19" s="550">
        <v>109.231889</v>
      </c>
      <c r="Q19" s="549">
        <v>836.31023</v>
      </c>
      <c r="R19" s="550">
        <v>207.413575</v>
      </c>
      <c r="S19" s="549">
        <v>319.2405</v>
      </c>
      <c r="T19" s="550">
        <v>319.2405</v>
      </c>
      <c r="U19" s="549">
        <v>0</v>
      </c>
      <c r="V19" s="551">
        <v>0</v>
      </c>
      <c r="W19" s="550">
        <v>0</v>
      </c>
      <c r="X19" s="550">
        <v>19444.805162</v>
      </c>
    </row>
    <row r="20" spans="2:24" ht="36" customHeight="1" thickBot="1">
      <c r="B20" s="2"/>
      <c r="C20" s="135" t="s">
        <v>13</v>
      </c>
      <c r="D20" s="136" t="s">
        <v>14</v>
      </c>
      <c r="E20" s="720" t="s">
        <v>13</v>
      </c>
      <c r="F20" s="721"/>
      <c r="G20" s="721"/>
      <c r="H20" s="721"/>
      <c r="I20" s="721"/>
      <c r="J20" s="721"/>
      <c r="K20" s="721"/>
      <c r="L20" s="721"/>
      <c r="M20" s="721"/>
      <c r="N20" s="722"/>
      <c r="O20" s="720" t="s">
        <v>14</v>
      </c>
      <c r="P20" s="721"/>
      <c r="Q20" s="721"/>
      <c r="R20" s="721"/>
      <c r="S20" s="721"/>
      <c r="T20" s="721"/>
      <c r="U20" s="721"/>
      <c r="V20" s="721"/>
      <c r="W20" s="721"/>
      <c r="X20" s="722"/>
    </row>
    <row r="21" spans="2:24" ht="14.25">
      <c r="B21" s="137" t="s">
        <v>376</v>
      </c>
      <c r="C21" s="530">
        <v>980.108247</v>
      </c>
      <c r="D21" s="531">
        <v>728.536233</v>
      </c>
      <c r="E21" s="532">
        <v>554.864826</v>
      </c>
      <c r="F21" s="533">
        <v>157.68067</v>
      </c>
      <c r="G21" s="532">
        <v>1223.68492</v>
      </c>
      <c r="H21" s="533">
        <v>355.17086</v>
      </c>
      <c r="I21" s="534"/>
      <c r="J21" s="535"/>
      <c r="K21" s="534"/>
      <c r="L21" s="536"/>
      <c r="M21" s="535"/>
      <c r="N21" s="537"/>
      <c r="O21" s="532">
        <v>460.676704</v>
      </c>
      <c r="P21" s="533">
        <v>133.208566</v>
      </c>
      <c r="Q21" s="532">
        <v>1131.024695</v>
      </c>
      <c r="R21" s="533">
        <v>408.986224</v>
      </c>
      <c r="S21" s="534"/>
      <c r="T21" s="535"/>
      <c r="U21" s="534"/>
      <c r="V21" s="536"/>
      <c r="W21" s="535"/>
      <c r="X21" s="537"/>
    </row>
    <row r="22" spans="2:24" ht="14.25">
      <c r="B22" s="138" t="s">
        <v>377</v>
      </c>
      <c r="C22" s="538">
        <v>302.8370875</v>
      </c>
      <c r="D22" s="539">
        <v>264.792075</v>
      </c>
      <c r="E22" s="532">
        <v>129.912268</v>
      </c>
      <c r="F22" s="540">
        <v>38.69995</v>
      </c>
      <c r="G22" s="532">
        <v>272.018844</v>
      </c>
      <c r="H22" s="540">
        <v>82.53869</v>
      </c>
      <c r="I22" s="541"/>
      <c r="J22" s="542"/>
      <c r="K22" s="541"/>
      <c r="L22" s="543"/>
      <c r="M22" s="542"/>
      <c r="N22" s="544"/>
      <c r="O22" s="532">
        <v>140.617854</v>
      </c>
      <c r="P22" s="540">
        <v>41.362927</v>
      </c>
      <c r="Q22" s="532">
        <v>299.996408</v>
      </c>
      <c r="R22" s="540">
        <v>90.599101</v>
      </c>
      <c r="S22" s="541"/>
      <c r="T22" s="542"/>
      <c r="U22" s="541"/>
      <c r="V22" s="543"/>
      <c r="W22" s="542"/>
      <c r="X22" s="544"/>
    </row>
    <row r="23" spans="2:24" ht="14.25">
      <c r="B23" s="138" t="s">
        <v>378</v>
      </c>
      <c r="C23" s="538">
        <v>677.2711625000001</v>
      </c>
      <c r="D23" s="539">
        <v>463.74415000000005</v>
      </c>
      <c r="E23" s="532">
        <v>424.952558</v>
      </c>
      <c r="F23" s="540">
        <v>118.98072</v>
      </c>
      <c r="G23" s="532">
        <v>951.666076</v>
      </c>
      <c r="H23" s="540">
        <v>272.63217</v>
      </c>
      <c r="I23" s="541"/>
      <c r="J23" s="542"/>
      <c r="K23" s="541"/>
      <c r="L23" s="543"/>
      <c r="M23" s="542"/>
      <c r="N23" s="544"/>
      <c r="O23" s="532">
        <v>320.05885</v>
      </c>
      <c r="P23" s="540">
        <v>91.845639</v>
      </c>
      <c r="Q23" s="532">
        <v>831.028287</v>
      </c>
      <c r="R23" s="540">
        <v>318.387123</v>
      </c>
      <c r="S23" s="541"/>
      <c r="T23" s="542"/>
      <c r="U23" s="541"/>
      <c r="V23" s="543"/>
      <c r="W23" s="542"/>
      <c r="X23" s="544"/>
    </row>
    <row r="24" spans="2:24" ht="14.25">
      <c r="B24" s="138" t="s">
        <v>379</v>
      </c>
      <c r="C24" s="532">
        <v>23.74404</v>
      </c>
      <c r="D24" s="532">
        <v>12.432503</v>
      </c>
      <c r="E24" s="532">
        <v>39.667085</v>
      </c>
      <c r="F24" s="540">
        <v>11.69049</v>
      </c>
      <c r="G24" s="532">
        <v>39.304229</v>
      </c>
      <c r="H24" s="540">
        <v>11.150231</v>
      </c>
      <c r="I24" s="541"/>
      <c r="J24" s="542"/>
      <c r="K24" s="541"/>
      <c r="L24" s="543"/>
      <c r="M24" s="542"/>
      <c r="N24" s="544"/>
      <c r="O24" s="532">
        <v>39.918953</v>
      </c>
      <c r="P24" s="540">
        <v>10.936255</v>
      </c>
      <c r="Q24" s="532">
        <v>38.099369</v>
      </c>
      <c r="R24" s="540">
        <v>10.781662</v>
      </c>
      <c r="S24" s="541"/>
      <c r="T24" s="542"/>
      <c r="U24" s="541"/>
      <c r="V24" s="543"/>
      <c r="W24" s="542"/>
      <c r="X24" s="544"/>
    </row>
    <row r="25" spans="2:24" ht="14.25">
      <c r="B25" s="138" t="s">
        <v>377</v>
      </c>
      <c r="C25" s="532">
        <v>11.8717375</v>
      </c>
      <c r="D25" s="539">
        <v>0.875425</v>
      </c>
      <c r="E25" s="532">
        <v>0</v>
      </c>
      <c r="F25" s="540">
        <v>0</v>
      </c>
      <c r="G25" s="532">
        <v>0</v>
      </c>
      <c r="H25" s="540">
        <v>0</v>
      </c>
      <c r="I25" s="541"/>
      <c r="J25" s="542"/>
      <c r="K25" s="541"/>
      <c r="L25" s="543"/>
      <c r="M25" s="542"/>
      <c r="N25" s="544"/>
      <c r="O25" s="532">
        <v>0</v>
      </c>
      <c r="P25" s="540">
        <v>0</v>
      </c>
      <c r="Q25" s="532">
        <v>0</v>
      </c>
      <c r="R25" s="540">
        <v>0</v>
      </c>
      <c r="S25" s="541"/>
      <c r="T25" s="542"/>
      <c r="U25" s="541"/>
      <c r="V25" s="543"/>
      <c r="W25" s="542"/>
      <c r="X25" s="544"/>
    </row>
    <row r="26" spans="2:24" ht="14.25">
      <c r="B26" s="138" t="s">
        <v>378</v>
      </c>
      <c r="C26" s="532">
        <v>11.8723125</v>
      </c>
      <c r="D26" s="539">
        <v>11.557075</v>
      </c>
      <c r="E26" s="532">
        <v>39.667085</v>
      </c>
      <c r="F26" s="540">
        <v>11.69049</v>
      </c>
      <c r="G26" s="532">
        <v>39.304229</v>
      </c>
      <c r="H26" s="540">
        <v>11.150231</v>
      </c>
      <c r="I26" s="541"/>
      <c r="J26" s="542"/>
      <c r="K26" s="541"/>
      <c r="L26" s="543"/>
      <c r="M26" s="542"/>
      <c r="N26" s="544"/>
      <c r="O26" s="532">
        <v>39.918953</v>
      </c>
      <c r="P26" s="540">
        <v>10.936255</v>
      </c>
      <c r="Q26" s="532">
        <v>38.099369</v>
      </c>
      <c r="R26" s="540">
        <v>10.781662</v>
      </c>
      <c r="S26" s="541"/>
      <c r="T26" s="542"/>
      <c r="U26" s="541"/>
      <c r="V26" s="543"/>
      <c r="W26" s="542"/>
      <c r="X26" s="544"/>
    </row>
    <row r="27" spans="2:24" ht="14.25">
      <c r="B27" s="138" t="s">
        <v>380</v>
      </c>
      <c r="C27" s="532">
        <v>760.285557</v>
      </c>
      <c r="D27" s="539">
        <v>903.021842</v>
      </c>
      <c r="E27" s="532">
        <v>0</v>
      </c>
      <c r="F27" s="540">
        <v>0</v>
      </c>
      <c r="G27" s="532">
        <v>0</v>
      </c>
      <c r="H27" s="540">
        <v>0</v>
      </c>
      <c r="I27" s="541"/>
      <c r="J27" s="542"/>
      <c r="K27" s="541"/>
      <c r="L27" s="543"/>
      <c r="M27" s="542"/>
      <c r="N27" s="544"/>
      <c r="O27" s="532">
        <v>0</v>
      </c>
      <c r="P27" s="540">
        <v>0</v>
      </c>
      <c r="Q27" s="532">
        <v>0</v>
      </c>
      <c r="R27" s="540">
        <v>0</v>
      </c>
      <c r="S27" s="541"/>
      <c r="T27" s="542"/>
      <c r="U27" s="541"/>
      <c r="V27" s="543"/>
      <c r="W27" s="542"/>
      <c r="X27" s="544"/>
    </row>
    <row r="28" spans="2:24" ht="15" thickBot="1">
      <c r="B28" s="139" t="s">
        <v>381</v>
      </c>
      <c r="C28" s="545">
        <v>3.940188</v>
      </c>
      <c r="D28" s="546">
        <v>7.548425</v>
      </c>
      <c r="E28" s="532">
        <v>8.49511</v>
      </c>
      <c r="F28" s="540">
        <v>3.387258</v>
      </c>
      <c r="G28" s="532">
        <v>19.358998</v>
      </c>
      <c r="H28" s="540">
        <v>6.70311</v>
      </c>
      <c r="I28" s="541"/>
      <c r="J28" s="542"/>
      <c r="K28" s="541"/>
      <c r="L28" s="543"/>
      <c r="M28" s="542"/>
      <c r="N28" s="544"/>
      <c r="O28" s="532">
        <v>18.351459</v>
      </c>
      <c r="P28" s="540">
        <v>5.122659</v>
      </c>
      <c r="Q28" s="532">
        <v>32.952162</v>
      </c>
      <c r="R28" s="540">
        <v>17.869748</v>
      </c>
      <c r="S28" s="541"/>
      <c r="T28" s="542"/>
      <c r="U28" s="541"/>
      <c r="V28" s="543"/>
      <c r="W28" s="542"/>
      <c r="X28" s="544"/>
    </row>
    <row r="29" spans="2:24" ht="15" thickBot="1">
      <c r="B29" s="140" t="s">
        <v>278</v>
      </c>
      <c r="C29" s="547">
        <f>+C21+C24+C27+C28</f>
        <v>1768.0780320000001</v>
      </c>
      <c r="D29" s="548">
        <f>+D21+D24+D27+D28</f>
        <v>1651.5390029999999</v>
      </c>
      <c r="E29" s="549">
        <v>457.685655</v>
      </c>
      <c r="F29" s="550">
        <v>102.048498</v>
      </c>
      <c r="G29" s="549">
        <v>1014.865247</v>
      </c>
      <c r="H29" s="550">
        <v>256.562339</v>
      </c>
      <c r="I29" s="549">
        <v>376.15995</v>
      </c>
      <c r="J29" s="550">
        <v>324.6945</v>
      </c>
      <c r="K29" s="549">
        <v>0</v>
      </c>
      <c r="L29" s="551">
        <v>0</v>
      </c>
      <c r="M29" s="550">
        <v>0</v>
      </c>
      <c r="N29" s="550">
        <v>23108.88565</v>
      </c>
      <c r="O29" s="549">
        <v>321.505184</v>
      </c>
      <c r="P29" s="550">
        <v>97.027066</v>
      </c>
      <c r="Q29" s="549">
        <v>734.234606</v>
      </c>
      <c r="R29" s="550">
        <v>289.947748</v>
      </c>
      <c r="S29" s="549">
        <v>278.646369</v>
      </c>
      <c r="T29" s="550">
        <v>342.261</v>
      </c>
      <c r="U29" s="549">
        <v>0</v>
      </c>
      <c r="V29" s="551">
        <v>0</v>
      </c>
      <c r="W29" s="550">
        <v>0</v>
      </c>
      <c r="X29" s="550">
        <v>17475.009874</v>
      </c>
    </row>
    <row r="30" ht="24.75" customHeight="1">
      <c r="B30" s="141" t="s">
        <v>382</v>
      </c>
    </row>
    <row r="31" s="552" customFormat="1" ht="12.75">
      <c r="B31" s="142"/>
    </row>
  </sheetData>
  <sheetProtection sheet="1" objects="1" scenarios="1" formatCells="0" formatColumns="0" formatRows="0"/>
  <mergeCells count="22">
    <mergeCell ref="C3:X3"/>
    <mergeCell ref="C4:X4"/>
    <mergeCell ref="C5:X5"/>
    <mergeCell ref="C7:D7"/>
    <mergeCell ref="E7:N7"/>
    <mergeCell ref="O7:X7"/>
    <mergeCell ref="C8:C9"/>
    <mergeCell ref="D8:D9"/>
    <mergeCell ref="E8:F8"/>
    <mergeCell ref="G8:H8"/>
    <mergeCell ref="I8:J8"/>
    <mergeCell ref="E10:N10"/>
    <mergeCell ref="O10:X10"/>
    <mergeCell ref="E20:N20"/>
    <mergeCell ref="O20:X20"/>
    <mergeCell ref="N8:N9"/>
    <mergeCell ref="O8:P8"/>
    <mergeCell ref="Q8:R8"/>
    <mergeCell ref="S8:T8"/>
    <mergeCell ref="U8:W8"/>
    <mergeCell ref="X8:X9"/>
    <mergeCell ref="K8:M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dimension ref="B1:S314"/>
  <sheetViews>
    <sheetView showGridLines="0" zoomScale="55" zoomScaleNormal="55" zoomScalePageLayoutView="0" workbookViewId="0" topLeftCell="A1">
      <selection activeCell="D4" sqref="D4:L4"/>
    </sheetView>
  </sheetViews>
  <sheetFormatPr defaultColWidth="9.140625" defaultRowHeight="0" customHeight="1" zeroHeight="1"/>
  <cols>
    <col min="1" max="1" width="2.57421875" style="146" customWidth="1"/>
    <col min="2" max="2" width="30.00390625" style="146" customWidth="1"/>
    <col min="3" max="3" width="76.7109375" style="146" customWidth="1"/>
    <col min="4" max="6" width="24.421875" style="146" customWidth="1"/>
    <col min="7" max="7" width="24.421875" style="171" customWidth="1"/>
    <col min="8" max="10" width="24.421875" style="146" customWidth="1"/>
    <col min="11" max="11" width="24.421875" style="171" customWidth="1"/>
    <col min="12" max="14" width="24.421875" style="146" customWidth="1"/>
    <col min="15" max="15" width="24.421875" style="171" customWidth="1"/>
    <col min="16" max="18" width="24.421875" style="146" customWidth="1"/>
    <col min="19" max="19" width="24.421875" style="171" customWidth="1"/>
    <col min="20" max="16384" width="9.140625" style="146" customWidth="1"/>
  </cols>
  <sheetData>
    <row r="1" spans="2:19" s="144" customFormat="1" ht="22.5">
      <c r="B1" s="143"/>
      <c r="D1" s="144">
        <v>201809</v>
      </c>
      <c r="E1" s="144">
        <v>201809</v>
      </c>
      <c r="F1" s="144">
        <v>201809</v>
      </c>
      <c r="G1" s="144">
        <v>201809</v>
      </c>
      <c r="H1" s="144">
        <v>201812</v>
      </c>
      <c r="I1" s="144">
        <v>201812</v>
      </c>
      <c r="J1" s="144">
        <v>201812</v>
      </c>
      <c r="K1" s="144">
        <v>201812</v>
      </c>
      <c r="L1" s="144">
        <v>201903</v>
      </c>
      <c r="M1" s="144">
        <v>201903</v>
      </c>
      <c r="N1" s="144">
        <v>201903</v>
      </c>
      <c r="O1" s="144">
        <v>201903</v>
      </c>
      <c r="P1" s="144">
        <v>201906</v>
      </c>
      <c r="Q1" s="144">
        <v>201906</v>
      </c>
      <c r="R1" s="144">
        <v>201906</v>
      </c>
      <c r="S1" s="144">
        <v>201906</v>
      </c>
    </row>
    <row r="2" spans="2:19" ht="38.25" customHeight="1">
      <c r="B2" s="145"/>
      <c r="D2" s="715" t="s">
        <v>0</v>
      </c>
      <c r="E2" s="715"/>
      <c r="F2" s="715"/>
      <c r="G2" s="715"/>
      <c r="H2" s="715"/>
      <c r="I2" s="715"/>
      <c r="J2" s="715"/>
      <c r="K2" s="715"/>
      <c r="L2" s="715"/>
      <c r="M2" s="715"/>
      <c r="N2" s="715"/>
      <c r="O2" s="715"/>
      <c r="P2" s="715"/>
      <c r="Q2" s="715"/>
      <c r="R2" s="715"/>
      <c r="S2" s="715"/>
    </row>
    <row r="3" spans="2:19" ht="31.5" customHeight="1">
      <c r="B3" s="145"/>
      <c r="D3" s="760" t="s">
        <v>383</v>
      </c>
      <c r="E3" s="760"/>
      <c r="F3" s="760"/>
      <c r="G3" s="760"/>
      <c r="H3" s="760"/>
      <c r="I3" s="760"/>
      <c r="J3" s="760"/>
      <c r="K3" s="760"/>
      <c r="L3" s="760"/>
      <c r="M3" s="760"/>
      <c r="N3" s="760"/>
      <c r="O3" s="760"/>
      <c r="P3" s="760"/>
      <c r="Q3" s="760"/>
      <c r="R3" s="760"/>
      <c r="S3" s="760"/>
    </row>
    <row r="4" spans="2:19" ht="31.5" customHeight="1">
      <c r="B4" s="145"/>
      <c r="D4" s="761" t="str">
        <f>Cover!C5</f>
        <v>Intesa Sanpaolo S.p.A.</v>
      </c>
      <c r="E4" s="761"/>
      <c r="F4" s="761"/>
      <c r="G4" s="761"/>
      <c r="H4" s="761"/>
      <c r="I4" s="761"/>
      <c r="J4" s="761"/>
      <c r="K4" s="761"/>
      <c r="L4" s="761"/>
      <c r="M4" s="761"/>
      <c r="N4" s="761"/>
      <c r="O4" s="761"/>
      <c r="P4" s="761"/>
      <c r="Q4" s="761"/>
      <c r="R4" s="761"/>
      <c r="S4" s="761"/>
    </row>
    <row r="5" spans="2:19" ht="15.75" customHeight="1" thickBot="1">
      <c r="B5" s="145"/>
      <c r="C5" s="147"/>
      <c r="D5" s="147"/>
      <c r="E5" s="147"/>
      <c r="F5" s="147"/>
      <c r="G5" s="147"/>
      <c r="H5" s="147"/>
      <c r="I5" s="147"/>
      <c r="J5" s="147"/>
      <c r="K5" s="147"/>
      <c r="L5" s="147"/>
      <c r="M5" s="147"/>
      <c r="N5" s="147"/>
      <c r="O5" s="147"/>
      <c r="P5" s="147"/>
      <c r="Q5" s="147"/>
      <c r="R5" s="147"/>
      <c r="S5" s="147"/>
    </row>
    <row r="6" spans="2:19" ht="32.25" customHeight="1" thickBot="1">
      <c r="B6" s="145"/>
      <c r="D6" s="752" t="s">
        <v>384</v>
      </c>
      <c r="E6" s="753"/>
      <c r="F6" s="753"/>
      <c r="G6" s="753"/>
      <c r="H6" s="753"/>
      <c r="I6" s="753"/>
      <c r="J6" s="753"/>
      <c r="K6" s="753"/>
      <c r="L6" s="739"/>
      <c r="M6" s="739"/>
      <c r="N6" s="739"/>
      <c r="O6" s="739"/>
      <c r="P6" s="739"/>
      <c r="Q6" s="739"/>
      <c r="R6" s="739"/>
      <c r="S6" s="740"/>
    </row>
    <row r="7" spans="2:19" ht="32.25" customHeight="1" thickBot="1">
      <c r="B7" s="145"/>
      <c r="C7" s="148"/>
      <c r="D7" s="738" t="s">
        <v>11</v>
      </c>
      <c r="E7" s="739"/>
      <c r="F7" s="739"/>
      <c r="G7" s="740"/>
      <c r="H7" s="738" t="s">
        <v>12</v>
      </c>
      <c r="I7" s="739"/>
      <c r="J7" s="739"/>
      <c r="K7" s="740"/>
      <c r="L7" s="738" t="s">
        <v>13</v>
      </c>
      <c r="M7" s="739"/>
      <c r="N7" s="739"/>
      <c r="O7" s="740"/>
      <c r="P7" s="738" t="s">
        <v>14</v>
      </c>
      <c r="Q7" s="739"/>
      <c r="R7" s="739"/>
      <c r="S7" s="740"/>
    </row>
    <row r="8" spans="2:19" ht="51" customHeight="1">
      <c r="B8" s="149"/>
      <c r="C8" s="148"/>
      <c r="D8" s="741" t="s">
        <v>385</v>
      </c>
      <c r="E8" s="754" t="s">
        <v>386</v>
      </c>
      <c r="F8" s="756" t="s">
        <v>387</v>
      </c>
      <c r="G8" s="758" t="s">
        <v>388</v>
      </c>
      <c r="H8" s="741" t="s">
        <v>385</v>
      </c>
      <c r="I8" s="754" t="s">
        <v>386</v>
      </c>
      <c r="J8" s="756" t="s">
        <v>387</v>
      </c>
      <c r="K8" s="758" t="s">
        <v>388</v>
      </c>
      <c r="L8" s="741" t="s">
        <v>385</v>
      </c>
      <c r="M8" s="754" t="s">
        <v>386</v>
      </c>
      <c r="N8" s="756" t="s">
        <v>387</v>
      </c>
      <c r="O8" s="758" t="s">
        <v>388</v>
      </c>
      <c r="P8" s="741" t="s">
        <v>385</v>
      </c>
      <c r="Q8" s="754" t="s">
        <v>386</v>
      </c>
      <c r="R8" s="756" t="s">
        <v>387</v>
      </c>
      <c r="S8" s="758" t="s">
        <v>388</v>
      </c>
    </row>
    <row r="9" spans="3:19" ht="33" customHeight="1" thickBot="1">
      <c r="C9" s="190" t="s">
        <v>10</v>
      </c>
      <c r="D9" s="742"/>
      <c r="E9" s="755"/>
      <c r="F9" s="757"/>
      <c r="G9" s="759"/>
      <c r="H9" s="742"/>
      <c r="I9" s="755"/>
      <c r="J9" s="757"/>
      <c r="K9" s="759"/>
      <c r="L9" s="742"/>
      <c r="M9" s="755"/>
      <c r="N9" s="757"/>
      <c r="O9" s="759"/>
      <c r="P9" s="742"/>
      <c r="Q9" s="755"/>
      <c r="R9" s="757"/>
      <c r="S9" s="759"/>
    </row>
    <row r="10" spans="2:19" ht="15.75" customHeight="1">
      <c r="B10" s="749" t="s">
        <v>389</v>
      </c>
      <c r="C10" s="150" t="s">
        <v>390</v>
      </c>
      <c r="D10" s="297">
        <v>139636.392263</v>
      </c>
      <c r="E10" s="298">
        <v>153945.635661</v>
      </c>
      <c r="F10" s="298">
        <v>19493.937287</v>
      </c>
      <c r="G10" s="151"/>
      <c r="H10" s="299">
        <v>133339.477001</v>
      </c>
      <c r="I10" s="300">
        <v>147386.564154</v>
      </c>
      <c r="J10" s="300">
        <v>18326.018256</v>
      </c>
      <c r="K10" s="152"/>
      <c r="L10" s="297">
        <v>148842.436991</v>
      </c>
      <c r="M10" s="298">
        <v>162854.243833</v>
      </c>
      <c r="N10" s="298">
        <v>18663.235338</v>
      </c>
      <c r="O10" s="152"/>
      <c r="P10" s="299">
        <v>134392.448484</v>
      </c>
      <c r="Q10" s="300">
        <v>149855.375269</v>
      </c>
      <c r="R10" s="300">
        <v>19543.115148</v>
      </c>
      <c r="S10" s="151"/>
    </row>
    <row r="11" spans="2:19" ht="15.75" customHeight="1">
      <c r="B11" s="750"/>
      <c r="C11" s="153" t="s">
        <v>391</v>
      </c>
      <c r="D11" s="158">
        <v>967.430216</v>
      </c>
      <c r="E11" s="159">
        <v>1009.761852</v>
      </c>
      <c r="F11" s="159">
        <v>283.287909</v>
      </c>
      <c r="G11" s="154"/>
      <c r="H11" s="161">
        <v>943.521358</v>
      </c>
      <c r="I11" s="162">
        <v>1009.468504</v>
      </c>
      <c r="J11" s="162">
        <v>275.263473</v>
      </c>
      <c r="K11" s="155"/>
      <c r="L11" s="158">
        <v>978.713621</v>
      </c>
      <c r="M11" s="159">
        <v>1039.240365</v>
      </c>
      <c r="N11" s="159">
        <v>307.718331</v>
      </c>
      <c r="O11" s="155"/>
      <c r="P11" s="161">
        <v>896.414383</v>
      </c>
      <c r="Q11" s="162">
        <v>964.724835</v>
      </c>
      <c r="R11" s="162">
        <v>293.554721</v>
      </c>
      <c r="S11" s="154"/>
    </row>
    <row r="12" spans="2:19" ht="15.75" customHeight="1">
      <c r="B12" s="750"/>
      <c r="C12" s="153" t="s">
        <v>392</v>
      </c>
      <c r="D12" s="158">
        <v>1700.788569</v>
      </c>
      <c r="E12" s="159">
        <v>875.5149</v>
      </c>
      <c r="F12" s="159">
        <v>771.828037</v>
      </c>
      <c r="G12" s="154"/>
      <c r="H12" s="161">
        <v>1713.668617</v>
      </c>
      <c r="I12" s="162">
        <v>899.572361</v>
      </c>
      <c r="J12" s="162">
        <v>748.053891</v>
      </c>
      <c r="K12" s="155"/>
      <c r="L12" s="158">
        <v>2964.342025</v>
      </c>
      <c r="M12" s="159">
        <v>2174.549105</v>
      </c>
      <c r="N12" s="159">
        <v>731.265729</v>
      </c>
      <c r="O12" s="155"/>
      <c r="P12" s="161">
        <v>3033.095131</v>
      </c>
      <c r="Q12" s="162">
        <v>2172.875943</v>
      </c>
      <c r="R12" s="162">
        <v>754.125844</v>
      </c>
      <c r="S12" s="154"/>
    </row>
    <row r="13" spans="2:19" ht="15.75" customHeight="1">
      <c r="B13" s="750"/>
      <c r="C13" s="153" t="s">
        <v>393</v>
      </c>
      <c r="D13" s="158">
        <v>1930.144882</v>
      </c>
      <c r="E13" s="159">
        <v>1854.290299</v>
      </c>
      <c r="F13" s="159">
        <v>0.341964</v>
      </c>
      <c r="G13" s="154"/>
      <c r="H13" s="161">
        <v>2152.111455</v>
      </c>
      <c r="I13" s="162">
        <v>2079.576803</v>
      </c>
      <c r="J13" s="162">
        <v>0.34487</v>
      </c>
      <c r="K13" s="155"/>
      <c r="L13" s="158">
        <v>2381.183264</v>
      </c>
      <c r="M13" s="159">
        <v>2377.643063</v>
      </c>
      <c r="N13" s="159">
        <v>0</v>
      </c>
      <c r="O13" s="155"/>
      <c r="P13" s="161">
        <v>2568.320398</v>
      </c>
      <c r="Q13" s="162">
        <v>2574.555281</v>
      </c>
      <c r="R13" s="162">
        <v>0</v>
      </c>
      <c r="S13" s="154"/>
    </row>
    <row r="14" spans="2:19" ht="15.75" customHeight="1">
      <c r="B14" s="750"/>
      <c r="C14" s="153" t="s">
        <v>394</v>
      </c>
      <c r="D14" s="158">
        <v>145.646176</v>
      </c>
      <c r="E14" s="159">
        <v>145.63954</v>
      </c>
      <c r="F14" s="159">
        <v>0</v>
      </c>
      <c r="G14" s="154"/>
      <c r="H14" s="161">
        <v>101.221812</v>
      </c>
      <c r="I14" s="162">
        <v>101.219159</v>
      </c>
      <c r="J14" s="162">
        <v>0</v>
      </c>
      <c r="K14" s="155"/>
      <c r="L14" s="158">
        <v>276.066128</v>
      </c>
      <c r="M14" s="159">
        <v>276.061351</v>
      </c>
      <c r="N14" s="159">
        <v>0</v>
      </c>
      <c r="O14" s="155"/>
      <c r="P14" s="161">
        <v>299.302185</v>
      </c>
      <c r="Q14" s="162">
        <v>299.295203</v>
      </c>
      <c r="R14" s="162">
        <v>0</v>
      </c>
      <c r="S14" s="154"/>
    </row>
    <row r="15" spans="2:19" ht="15.75" customHeight="1">
      <c r="B15" s="750"/>
      <c r="C15" s="153" t="s">
        <v>395</v>
      </c>
      <c r="D15" s="158">
        <v>16589.13539</v>
      </c>
      <c r="E15" s="159">
        <v>14329.487091</v>
      </c>
      <c r="F15" s="159">
        <v>3223.002227</v>
      </c>
      <c r="G15" s="154"/>
      <c r="H15" s="161">
        <v>16310.121912</v>
      </c>
      <c r="I15" s="162">
        <v>13252.262348</v>
      </c>
      <c r="J15" s="162">
        <v>3015.375577</v>
      </c>
      <c r="K15" s="155"/>
      <c r="L15" s="158">
        <v>18581.344905</v>
      </c>
      <c r="M15" s="159">
        <v>15642.624925</v>
      </c>
      <c r="N15" s="159">
        <v>3095.135874</v>
      </c>
      <c r="O15" s="155"/>
      <c r="P15" s="161">
        <v>16055.902228</v>
      </c>
      <c r="Q15" s="162">
        <v>12820.917778</v>
      </c>
      <c r="R15" s="162">
        <v>2853.279884</v>
      </c>
      <c r="S15" s="154"/>
    </row>
    <row r="16" spans="2:19" ht="15.75" customHeight="1">
      <c r="B16" s="750"/>
      <c r="C16" s="153" t="s">
        <v>396</v>
      </c>
      <c r="D16" s="158">
        <v>43268.556093</v>
      </c>
      <c r="E16" s="159">
        <v>24919.491602</v>
      </c>
      <c r="F16" s="159">
        <v>23906.25144</v>
      </c>
      <c r="G16" s="154"/>
      <c r="H16" s="161">
        <v>42890.114177</v>
      </c>
      <c r="I16" s="162">
        <v>25073.848862</v>
      </c>
      <c r="J16" s="162">
        <v>24149.412719</v>
      </c>
      <c r="K16" s="155"/>
      <c r="L16" s="158">
        <v>43193.639199</v>
      </c>
      <c r="M16" s="159">
        <v>24788.972899</v>
      </c>
      <c r="N16" s="159">
        <v>23795.373501</v>
      </c>
      <c r="O16" s="155"/>
      <c r="P16" s="161">
        <v>47762.713284</v>
      </c>
      <c r="Q16" s="162">
        <v>25720.885847</v>
      </c>
      <c r="R16" s="162">
        <v>24486.19922</v>
      </c>
      <c r="S16" s="154"/>
    </row>
    <row r="17" spans="2:19" ht="15.75" customHeight="1">
      <c r="B17" s="750"/>
      <c r="C17" s="156" t="s">
        <v>397</v>
      </c>
      <c r="D17" s="158">
        <v>11912.434669</v>
      </c>
      <c r="E17" s="159">
        <v>6859.261133</v>
      </c>
      <c r="F17" s="159">
        <v>6166.765281</v>
      </c>
      <c r="G17" s="154"/>
      <c r="H17" s="161">
        <v>11617.619435</v>
      </c>
      <c r="I17" s="162">
        <v>6202.531193</v>
      </c>
      <c r="J17" s="162">
        <v>5904.290748</v>
      </c>
      <c r="K17" s="155"/>
      <c r="L17" s="158">
        <v>10515.658858</v>
      </c>
      <c r="M17" s="159">
        <v>5041.552447</v>
      </c>
      <c r="N17" s="159">
        <v>4759.822305</v>
      </c>
      <c r="O17" s="155"/>
      <c r="P17" s="161">
        <v>10516.966019</v>
      </c>
      <c r="Q17" s="162">
        <v>5055.556482</v>
      </c>
      <c r="R17" s="162">
        <v>4789.719743</v>
      </c>
      <c r="S17" s="154"/>
    </row>
    <row r="18" spans="2:19" ht="15.75" customHeight="1">
      <c r="B18" s="750"/>
      <c r="C18" s="153" t="s">
        <v>398</v>
      </c>
      <c r="D18" s="158">
        <v>19664.13837</v>
      </c>
      <c r="E18" s="159">
        <v>13565.288281</v>
      </c>
      <c r="F18" s="159">
        <v>9637.123299</v>
      </c>
      <c r="G18" s="154"/>
      <c r="H18" s="161">
        <v>18969.150462</v>
      </c>
      <c r="I18" s="162">
        <v>12812.159821</v>
      </c>
      <c r="J18" s="162">
        <v>9084.055045</v>
      </c>
      <c r="K18" s="155"/>
      <c r="L18" s="158">
        <v>19326.821213</v>
      </c>
      <c r="M18" s="159">
        <v>12674.178378</v>
      </c>
      <c r="N18" s="159">
        <v>8997.974137</v>
      </c>
      <c r="O18" s="155"/>
      <c r="P18" s="161">
        <v>18892.177029</v>
      </c>
      <c r="Q18" s="162">
        <v>10759.531878</v>
      </c>
      <c r="R18" s="162">
        <v>7554.605164</v>
      </c>
      <c r="S18" s="154"/>
    </row>
    <row r="19" spans="2:19" ht="15.75" customHeight="1">
      <c r="B19" s="750"/>
      <c r="C19" s="156" t="s">
        <v>397</v>
      </c>
      <c r="D19" s="158">
        <v>3753.310434</v>
      </c>
      <c r="E19" s="159">
        <v>2579.006955</v>
      </c>
      <c r="F19" s="159">
        <v>1499.255176</v>
      </c>
      <c r="G19" s="154"/>
      <c r="H19" s="161">
        <v>3656.310235</v>
      </c>
      <c r="I19" s="162">
        <v>2500.347347</v>
      </c>
      <c r="J19" s="162">
        <v>1456.943017</v>
      </c>
      <c r="K19" s="155"/>
      <c r="L19" s="158">
        <v>3615.503918</v>
      </c>
      <c r="M19" s="159">
        <v>2462.061115</v>
      </c>
      <c r="N19" s="159">
        <v>1433.178041</v>
      </c>
      <c r="O19" s="155"/>
      <c r="P19" s="161">
        <v>3524.833382</v>
      </c>
      <c r="Q19" s="162">
        <v>2407.920925</v>
      </c>
      <c r="R19" s="162">
        <v>1403.958035</v>
      </c>
      <c r="S19" s="154"/>
    </row>
    <row r="20" spans="2:19" ht="15.75" customHeight="1">
      <c r="B20" s="750"/>
      <c r="C20" s="153" t="s">
        <v>399</v>
      </c>
      <c r="D20" s="158">
        <v>6577.345712</v>
      </c>
      <c r="E20" s="159">
        <v>6475.808818</v>
      </c>
      <c r="F20" s="159">
        <v>2335.493992</v>
      </c>
      <c r="G20" s="154"/>
      <c r="H20" s="161">
        <v>6198.761421</v>
      </c>
      <c r="I20" s="162">
        <v>6121.980366</v>
      </c>
      <c r="J20" s="162">
        <v>2211.298693</v>
      </c>
      <c r="K20" s="155"/>
      <c r="L20" s="158">
        <v>5184.415938</v>
      </c>
      <c r="M20" s="159">
        <v>5120.848067</v>
      </c>
      <c r="N20" s="159">
        <v>1878.252096</v>
      </c>
      <c r="O20" s="155"/>
      <c r="P20" s="161">
        <v>4153.73407</v>
      </c>
      <c r="Q20" s="162">
        <v>4091.156409</v>
      </c>
      <c r="R20" s="162">
        <v>1506.869791</v>
      </c>
      <c r="S20" s="154"/>
    </row>
    <row r="21" spans="2:19" ht="15.75" customHeight="1">
      <c r="B21" s="750"/>
      <c r="C21" s="156" t="s">
        <v>397</v>
      </c>
      <c r="D21" s="158">
        <v>1330.730177</v>
      </c>
      <c r="E21" s="159">
        <v>1289.74999</v>
      </c>
      <c r="F21" s="159">
        <v>486.244853</v>
      </c>
      <c r="G21" s="154"/>
      <c r="H21" s="161">
        <v>1285.197237</v>
      </c>
      <c r="I21" s="162">
        <v>1248.79774</v>
      </c>
      <c r="J21" s="162">
        <v>474.174117</v>
      </c>
      <c r="K21" s="155"/>
      <c r="L21" s="158">
        <v>1223.281867</v>
      </c>
      <c r="M21" s="159">
        <v>1188.316974</v>
      </c>
      <c r="N21" s="159">
        <v>452.588928</v>
      </c>
      <c r="O21" s="155"/>
      <c r="P21" s="161">
        <v>1104.468897</v>
      </c>
      <c r="Q21" s="162">
        <v>1070.736778</v>
      </c>
      <c r="R21" s="162">
        <v>409.70976</v>
      </c>
      <c r="S21" s="154"/>
    </row>
    <row r="22" spans="2:19" ht="15.75" customHeight="1">
      <c r="B22" s="750"/>
      <c r="C22" s="153" t="s">
        <v>400</v>
      </c>
      <c r="D22" s="158">
        <v>4433.72994</v>
      </c>
      <c r="E22" s="159">
        <v>1918.979596</v>
      </c>
      <c r="F22" s="159">
        <v>2060.552815</v>
      </c>
      <c r="G22" s="160">
        <v>2379.94988</v>
      </c>
      <c r="H22" s="161">
        <v>4094.779863</v>
      </c>
      <c r="I22" s="162">
        <v>1912.821304</v>
      </c>
      <c r="J22" s="162">
        <v>1985.901489</v>
      </c>
      <c r="K22" s="163">
        <v>2014.920197</v>
      </c>
      <c r="L22" s="158">
        <v>3951.922564</v>
      </c>
      <c r="M22" s="159">
        <v>1802.763532</v>
      </c>
      <c r="N22" s="159">
        <v>1892.566818</v>
      </c>
      <c r="O22" s="163">
        <v>1977.001627</v>
      </c>
      <c r="P22" s="161">
        <v>3696.047176</v>
      </c>
      <c r="Q22" s="162">
        <v>1696.036474</v>
      </c>
      <c r="R22" s="162">
        <v>1774.363004</v>
      </c>
      <c r="S22" s="163">
        <v>1901.784821</v>
      </c>
    </row>
    <row r="23" spans="2:19" ht="15.75" customHeight="1">
      <c r="B23" s="750"/>
      <c r="C23" s="153" t="s">
        <v>401</v>
      </c>
      <c r="D23" s="158">
        <v>1686.710832</v>
      </c>
      <c r="E23" s="159">
        <v>1375.734943</v>
      </c>
      <c r="F23" s="159">
        <v>2063.602411</v>
      </c>
      <c r="G23" s="154"/>
      <c r="H23" s="161">
        <v>1360.533168</v>
      </c>
      <c r="I23" s="162">
        <v>1066.171921</v>
      </c>
      <c r="J23" s="162">
        <v>1599.257578</v>
      </c>
      <c r="K23" s="155"/>
      <c r="L23" s="158">
        <v>1105.699717</v>
      </c>
      <c r="M23" s="159">
        <v>843.69139</v>
      </c>
      <c r="N23" s="159">
        <v>1265.537086</v>
      </c>
      <c r="O23" s="155"/>
      <c r="P23" s="161">
        <v>978.386942</v>
      </c>
      <c r="Q23" s="162">
        <v>790.581143</v>
      </c>
      <c r="R23" s="162">
        <v>1185.871712</v>
      </c>
      <c r="S23" s="154"/>
    </row>
    <row r="24" spans="2:19" ht="15.75" customHeight="1">
      <c r="B24" s="750"/>
      <c r="C24" s="153" t="s">
        <v>402</v>
      </c>
      <c r="D24" s="158">
        <v>870.641181</v>
      </c>
      <c r="E24" s="159">
        <v>869.823182</v>
      </c>
      <c r="F24" s="159">
        <v>112.264414</v>
      </c>
      <c r="G24" s="154"/>
      <c r="H24" s="161">
        <v>877.704045</v>
      </c>
      <c r="I24" s="162">
        <v>876.921312</v>
      </c>
      <c r="J24" s="162">
        <v>111.154259</v>
      </c>
      <c r="K24" s="155"/>
      <c r="L24" s="158">
        <v>1083.519399</v>
      </c>
      <c r="M24" s="159">
        <v>1082.951944</v>
      </c>
      <c r="N24" s="159">
        <v>162.802566</v>
      </c>
      <c r="O24" s="155"/>
      <c r="P24" s="161">
        <v>1440.997279</v>
      </c>
      <c r="Q24" s="162">
        <v>1440.715122</v>
      </c>
      <c r="R24" s="162">
        <v>196.62077</v>
      </c>
      <c r="S24" s="154"/>
    </row>
    <row r="25" spans="2:19" ht="27.75" customHeight="1">
      <c r="B25" s="750"/>
      <c r="C25" s="153" t="s">
        <v>403</v>
      </c>
      <c r="D25" s="158">
        <v>0.236102</v>
      </c>
      <c r="E25" s="159">
        <v>0.236102</v>
      </c>
      <c r="F25" s="159">
        <v>0.04722</v>
      </c>
      <c r="G25" s="154"/>
      <c r="H25" s="161">
        <v>0.236131</v>
      </c>
      <c r="I25" s="162">
        <v>0.236131</v>
      </c>
      <c r="J25" s="162">
        <v>0.047226</v>
      </c>
      <c r="K25" s="155"/>
      <c r="L25" s="158">
        <v>0.236159</v>
      </c>
      <c r="M25" s="159">
        <v>0.236159</v>
      </c>
      <c r="N25" s="159">
        <v>0.047232</v>
      </c>
      <c r="O25" s="155"/>
      <c r="P25" s="161">
        <v>1.323099</v>
      </c>
      <c r="Q25" s="162">
        <v>1.320983</v>
      </c>
      <c r="R25" s="162">
        <v>1.320982</v>
      </c>
      <c r="S25" s="154"/>
    </row>
    <row r="26" spans="2:19" ht="15.75" customHeight="1">
      <c r="B26" s="750"/>
      <c r="C26" s="153" t="s">
        <v>404</v>
      </c>
      <c r="D26" s="158">
        <v>2697.431912</v>
      </c>
      <c r="E26" s="159">
        <v>1959.889712</v>
      </c>
      <c r="F26" s="159">
        <v>1981.296541</v>
      </c>
      <c r="G26" s="154"/>
      <c r="H26" s="161">
        <v>2596.461362</v>
      </c>
      <c r="I26" s="162">
        <v>1813.763698</v>
      </c>
      <c r="J26" s="162">
        <v>1794.329236</v>
      </c>
      <c r="K26" s="155"/>
      <c r="L26" s="158">
        <v>2673.107233</v>
      </c>
      <c r="M26" s="159">
        <v>1777.279921</v>
      </c>
      <c r="N26" s="159">
        <v>1759.122942</v>
      </c>
      <c r="O26" s="155"/>
      <c r="P26" s="161">
        <v>2886.537769</v>
      </c>
      <c r="Q26" s="162">
        <v>1979.504009</v>
      </c>
      <c r="R26" s="162">
        <v>1957.423592</v>
      </c>
      <c r="S26" s="154"/>
    </row>
    <row r="27" spans="2:19" ht="15.75" customHeight="1">
      <c r="B27" s="750"/>
      <c r="C27" s="153" t="s">
        <v>405</v>
      </c>
      <c r="D27" s="158">
        <v>2414.370932</v>
      </c>
      <c r="E27" s="159">
        <v>2414.360029</v>
      </c>
      <c r="F27" s="159">
        <v>2662.785075</v>
      </c>
      <c r="G27" s="154"/>
      <c r="H27" s="161">
        <v>2449.098619</v>
      </c>
      <c r="I27" s="162">
        <v>2448.803015</v>
      </c>
      <c r="J27" s="162">
        <v>2719.245521</v>
      </c>
      <c r="K27" s="155"/>
      <c r="L27" s="158">
        <v>2379.002967</v>
      </c>
      <c r="M27" s="159">
        <v>2378.689955</v>
      </c>
      <c r="N27" s="159">
        <v>2658.908716</v>
      </c>
      <c r="O27" s="155"/>
      <c r="P27" s="161">
        <v>2398.620693</v>
      </c>
      <c r="Q27" s="162">
        <v>2398.302593</v>
      </c>
      <c r="R27" s="162">
        <v>2682.991258</v>
      </c>
      <c r="S27" s="154"/>
    </row>
    <row r="28" spans="2:19" ht="15.75" customHeight="1" hidden="1">
      <c r="B28" s="750"/>
      <c r="C28" s="157"/>
      <c r="D28" s="158"/>
      <c r="E28" s="159"/>
      <c r="F28" s="159"/>
      <c r="G28" s="160"/>
      <c r="H28" s="161"/>
      <c r="I28" s="162"/>
      <c r="J28" s="162"/>
      <c r="K28" s="163"/>
      <c r="L28" s="158"/>
      <c r="M28" s="159"/>
      <c r="N28" s="159"/>
      <c r="O28" s="163"/>
      <c r="P28" s="161"/>
      <c r="Q28" s="162"/>
      <c r="R28" s="162"/>
      <c r="S28" s="160"/>
    </row>
    <row r="29" spans="2:19" ht="15.75" customHeight="1">
      <c r="B29" s="750"/>
      <c r="C29" s="164" t="s">
        <v>406</v>
      </c>
      <c r="D29" s="301">
        <v>14107.483967</v>
      </c>
      <c r="E29" s="302">
        <v>14074.52861</v>
      </c>
      <c r="F29" s="302">
        <v>9312.04463</v>
      </c>
      <c r="G29" s="165"/>
      <c r="H29" s="303">
        <v>15671.127534</v>
      </c>
      <c r="I29" s="304">
        <v>15647.577932</v>
      </c>
      <c r="J29" s="304">
        <v>9318.261982</v>
      </c>
      <c r="K29" s="166"/>
      <c r="L29" s="301">
        <v>17038.631958</v>
      </c>
      <c r="M29" s="302">
        <v>17022.915364</v>
      </c>
      <c r="N29" s="302">
        <v>11715.751561</v>
      </c>
      <c r="O29" s="166"/>
      <c r="P29" s="303">
        <v>18210.046714</v>
      </c>
      <c r="Q29" s="304">
        <v>18200.957073</v>
      </c>
      <c r="R29" s="304">
        <v>12585.910385</v>
      </c>
      <c r="S29" s="165"/>
    </row>
    <row r="30" spans="2:19" ht="18" customHeight="1" thickBot="1">
      <c r="B30" s="751"/>
      <c r="C30" s="167" t="s">
        <v>407</v>
      </c>
      <c r="D30" s="168">
        <f>+D10+D11+D12+D13+D14+D15+D16+D18+D20+D22+D23+D24+D25+D26+D27+D29</f>
        <v>256690.18253700002</v>
      </c>
      <c r="E30" s="169">
        <f>+E10+E11+E12+E13+E14+E15+E16+E18+E20+E23+E22+E24+E25+E26+E27+E29</f>
        <v>239734.47021799994</v>
      </c>
      <c r="F30" s="169">
        <f>+F10+F11+F12+F13+F14+F15+F16+F18+F20+F23+F22+F24+F25+F26+F27+F29</f>
        <v>77843.85926100002</v>
      </c>
      <c r="G30" s="305">
        <v>3307.671211</v>
      </c>
      <c r="H30" s="168">
        <f>+H10+H11+H12+H13+H14+H15+H16+H18+H20+H23+H22+H24+H25+H26+H27+H29</f>
        <v>249668.088937</v>
      </c>
      <c r="I30" s="169">
        <f>+I10+I11+I12+I13+I14+I15+I16+I18+I20+I23+I22+I24+I25+I26+I27+I29</f>
        <v>232502.947691</v>
      </c>
      <c r="J30" s="169">
        <f>+J10+J11+J12+J13+J14+J15+J16+J18+J20+J23+J22+J24+J25+J26+J27+J29</f>
        <v>75338.01981499999</v>
      </c>
      <c r="K30" s="306">
        <v>2829.975227</v>
      </c>
      <c r="L30" s="168">
        <f>+L10+L11+L12+L13+L14+L15+L16+L18+L20+L23+L22+L24+L25+L26+L27+L29</f>
        <v>269961.08328099997</v>
      </c>
      <c r="M30" s="169">
        <f>+M10+M11+M12+M13+M14+M15+M16+M18+M20+M23+M22+M24+M25+M26+M27+M29</f>
        <v>251856.89025100006</v>
      </c>
      <c r="N30" s="169">
        <f>+N10+N11+N12+N13+N14+N15+N16+N18+N20+N23+N22+N24+N25+N26+N27+N29</f>
        <v>76923.69192699998</v>
      </c>
      <c r="O30" s="306">
        <v>2696.637849</v>
      </c>
      <c r="P30" s="168">
        <f>+P10+P11+P12+P13+P14+P15+P16+P18+P20+P23+P22+P24+P25+P26+P27+P29</f>
        <v>257666.06686400002</v>
      </c>
      <c r="Q30" s="169">
        <f>+Q10+Q11+Q12+Q13+Q14+Q15+Q16+Q18+Q20+Q23+Q22+Q24+Q25+Q26+Q27+Q29</f>
        <v>235766.73583999998</v>
      </c>
      <c r="R30" s="169">
        <f>+R10+R11+R12+R13+R14+R15+R16+R18+R20+R23+R22+R24+R25+R26+R27+R29</f>
        <v>77376.251475</v>
      </c>
      <c r="S30" s="306">
        <v>2581.948168</v>
      </c>
    </row>
    <row r="31" spans="4:13" ht="17.25" customHeight="1">
      <c r="D31" s="170" t="s">
        <v>408</v>
      </c>
      <c r="L31" s="170"/>
      <c r="M31" s="170"/>
    </row>
    <row r="32" spans="4:13" s="1" customFormat="1" ht="17.25" customHeight="1">
      <c r="D32" s="170" t="s">
        <v>409</v>
      </c>
      <c r="L32" s="170"/>
      <c r="M32" s="170"/>
    </row>
    <row r="33" ht="14.25"/>
    <row r="34" ht="23.25" customHeight="1" thickBot="1">
      <c r="B34" s="553"/>
    </row>
    <row r="35" spans="2:19" ht="32.25" customHeight="1" thickBot="1">
      <c r="B35" s="145"/>
      <c r="C35" s="148"/>
      <c r="D35" s="752" t="s">
        <v>384</v>
      </c>
      <c r="E35" s="753"/>
      <c r="F35" s="753"/>
      <c r="G35" s="753"/>
      <c r="H35" s="753"/>
      <c r="I35" s="753"/>
      <c r="J35" s="753"/>
      <c r="K35" s="753"/>
      <c r="L35" s="739"/>
      <c r="M35" s="739"/>
      <c r="N35" s="739"/>
      <c r="O35" s="739"/>
      <c r="P35" s="739"/>
      <c r="Q35" s="739"/>
      <c r="R35" s="739"/>
      <c r="S35" s="740"/>
    </row>
    <row r="36" spans="2:19" ht="32.25" customHeight="1" thickBot="1">
      <c r="B36" s="145"/>
      <c r="C36" s="148"/>
      <c r="D36" s="738" t="s">
        <v>11</v>
      </c>
      <c r="E36" s="739"/>
      <c r="F36" s="739"/>
      <c r="G36" s="740"/>
      <c r="H36" s="738" t="s">
        <v>12</v>
      </c>
      <c r="I36" s="739"/>
      <c r="J36" s="739"/>
      <c r="K36" s="740"/>
      <c r="L36" s="738" t="s">
        <v>13</v>
      </c>
      <c r="M36" s="739"/>
      <c r="N36" s="739"/>
      <c r="O36" s="740"/>
      <c r="P36" s="738" t="s">
        <v>14</v>
      </c>
      <c r="Q36" s="739"/>
      <c r="R36" s="739"/>
      <c r="S36" s="740"/>
    </row>
    <row r="37" spans="2:19" ht="51" customHeight="1">
      <c r="B37" s="149"/>
      <c r="C37" s="148"/>
      <c r="D37" s="741" t="s">
        <v>385</v>
      </c>
      <c r="E37" s="743" t="s">
        <v>386</v>
      </c>
      <c r="F37" s="745" t="s">
        <v>387</v>
      </c>
      <c r="G37" s="747" t="s">
        <v>410</v>
      </c>
      <c r="H37" s="741" t="s">
        <v>385</v>
      </c>
      <c r="I37" s="743" t="s">
        <v>386</v>
      </c>
      <c r="J37" s="745" t="s">
        <v>387</v>
      </c>
      <c r="K37" s="747" t="s">
        <v>410</v>
      </c>
      <c r="L37" s="741" t="s">
        <v>385</v>
      </c>
      <c r="M37" s="743" t="s">
        <v>386</v>
      </c>
      <c r="N37" s="745" t="s">
        <v>387</v>
      </c>
      <c r="O37" s="747" t="s">
        <v>410</v>
      </c>
      <c r="P37" s="741" t="s">
        <v>385</v>
      </c>
      <c r="Q37" s="743" t="s">
        <v>386</v>
      </c>
      <c r="R37" s="745" t="s">
        <v>387</v>
      </c>
      <c r="S37" s="747" t="s">
        <v>410</v>
      </c>
    </row>
    <row r="38" spans="2:19" ht="33" customHeight="1" thickBot="1">
      <c r="B38" s="554">
        <v>1</v>
      </c>
      <c r="C38" s="190" t="s">
        <v>10</v>
      </c>
      <c r="D38" s="742"/>
      <c r="E38" s="744"/>
      <c r="F38" s="746"/>
      <c r="G38" s="748"/>
      <c r="H38" s="742"/>
      <c r="I38" s="744"/>
      <c r="J38" s="746"/>
      <c r="K38" s="748"/>
      <c r="L38" s="742"/>
      <c r="M38" s="744"/>
      <c r="N38" s="746"/>
      <c r="O38" s="748"/>
      <c r="P38" s="742"/>
      <c r="Q38" s="744"/>
      <c r="R38" s="746"/>
      <c r="S38" s="748"/>
    </row>
    <row r="39" spans="2:19" ht="15.75" customHeight="1">
      <c r="B39" s="749" t="s">
        <v>560</v>
      </c>
      <c r="C39" s="150" t="s">
        <v>390</v>
      </c>
      <c r="D39" s="307">
        <v>84772.106184</v>
      </c>
      <c r="E39" s="308">
        <v>100201.649604</v>
      </c>
      <c r="F39" s="308">
        <v>13403.872339</v>
      </c>
      <c r="G39" s="172"/>
      <c r="H39" s="307">
        <v>85285.421429</v>
      </c>
      <c r="I39" s="308">
        <v>100343.570574</v>
      </c>
      <c r="J39" s="308">
        <v>12966.541971</v>
      </c>
      <c r="K39" s="172"/>
      <c r="L39" s="307">
        <v>98401.888551</v>
      </c>
      <c r="M39" s="308">
        <v>113479.690916</v>
      </c>
      <c r="N39" s="308">
        <v>13176.148026</v>
      </c>
      <c r="O39" s="172"/>
      <c r="P39" s="307">
        <v>89497.652249</v>
      </c>
      <c r="Q39" s="308">
        <v>106006.837506</v>
      </c>
      <c r="R39" s="308">
        <v>12926.953527</v>
      </c>
      <c r="S39" s="172"/>
    </row>
    <row r="40" spans="2:19" ht="15.75" customHeight="1">
      <c r="B40" s="750"/>
      <c r="C40" s="153" t="s">
        <v>391</v>
      </c>
      <c r="D40" s="174">
        <v>82.984357</v>
      </c>
      <c r="E40" s="175">
        <v>63.045524</v>
      </c>
      <c r="F40" s="175">
        <v>12.544668</v>
      </c>
      <c r="G40" s="173"/>
      <c r="H40" s="174">
        <v>81.891205</v>
      </c>
      <c r="I40" s="175">
        <v>56.232139</v>
      </c>
      <c r="J40" s="175">
        <v>11.185277</v>
      </c>
      <c r="K40" s="173"/>
      <c r="L40" s="174">
        <v>53.558757</v>
      </c>
      <c r="M40" s="175">
        <v>36.438208</v>
      </c>
      <c r="N40" s="175">
        <v>7.227939</v>
      </c>
      <c r="O40" s="173"/>
      <c r="P40" s="174">
        <v>47.44132</v>
      </c>
      <c r="Q40" s="175">
        <v>36.173965</v>
      </c>
      <c r="R40" s="175">
        <v>7.234793</v>
      </c>
      <c r="S40" s="173"/>
    </row>
    <row r="41" spans="2:19" ht="15.75" customHeight="1">
      <c r="B41" s="750"/>
      <c r="C41" s="153" t="s">
        <v>392</v>
      </c>
      <c r="D41" s="174">
        <v>464.280592</v>
      </c>
      <c r="E41" s="175">
        <v>348.373703</v>
      </c>
      <c r="F41" s="175">
        <v>331.084455</v>
      </c>
      <c r="G41" s="173"/>
      <c r="H41" s="174">
        <v>468.379372</v>
      </c>
      <c r="I41" s="175">
        <v>329.926134</v>
      </c>
      <c r="J41" s="175">
        <v>312.716448</v>
      </c>
      <c r="K41" s="173"/>
      <c r="L41" s="174">
        <v>452.776702</v>
      </c>
      <c r="M41" s="175">
        <v>317.265109</v>
      </c>
      <c r="N41" s="175">
        <v>302.588065</v>
      </c>
      <c r="O41" s="173"/>
      <c r="P41" s="174">
        <v>568.740655</v>
      </c>
      <c r="Q41" s="175">
        <v>357.232559</v>
      </c>
      <c r="R41" s="175">
        <v>319.538292</v>
      </c>
      <c r="S41" s="173"/>
    </row>
    <row r="42" spans="2:19" ht="15.75" customHeight="1">
      <c r="B42" s="750"/>
      <c r="C42" s="153" t="s">
        <v>393</v>
      </c>
      <c r="D42" s="174">
        <v>0</v>
      </c>
      <c r="E42" s="175">
        <v>0</v>
      </c>
      <c r="F42" s="175">
        <v>0</v>
      </c>
      <c r="G42" s="173"/>
      <c r="H42" s="174">
        <v>0</v>
      </c>
      <c r="I42" s="175">
        <v>0</v>
      </c>
      <c r="J42" s="175">
        <v>0</v>
      </c>
      <c r="K42" s="173"/>
      <c r="L42" s="174">
        <v>0</v>
      </c>
      <c r="M42" s="175">
        <v>0</v>
      </c>
      <c r="N42" s="175">
        <v>0</v>
      </c>
      <c r="O42" s="173"/>
      <c r="P42" s="174">
        <v>0</v>
      </c>
      <c r="Q42" s="175">
        <v>0</v>
      </c>
      <c r="R42" s="175">
        <v>0</v>
      </c>
      <c r="S42" s="173"/>
    </row>
    <row r="43" spans="2:19" ht="15.75" customHeight="1">
      <c r="B43" s="750"/>
      <c r="C43" s="153" t="s">
        <v>394</v>
      </c>
      <c r="D43" s="174">
        <v>0</v>
      </c>
      <c r="E43" s="175">
        <v>0</v>
      </c>
      <c r="F43" s="175">
        <v>0</v>
      </c>
      <c r="G43" s="173"/>
      <c r="H43" s="174">
        <v>0</v>
      </c>
      <c r="I43" s="175">
        <v>0</v>
      </c>
      <c r="J43" s="175">
        <v>0</v>
      </c>
      <c r="K43" s="173"/>
      <c r="L43" s="174">
        <v>0</v>
      </c>
      <c r="M43" s="175">
        <v>0</v>
      </c>
      <c r="N43" s="175">
        <v>0</v>
      </c>
      <c r="O43" s="173"/>
      <c r="P43" s="174">
        <v>0</v>
      </c>
      <c r="Q43" s="175">
        <v>0</v>
      </c>
      <c r="R43" s="175">
        <v>0</v>
      </c>
      <c r="S43" s="173"/>
    </row>
    <row r="44" spans="2:19" ht="15.75" customHeight="1">
      <c r="B44" s="750"/>
      <c r="C44" s="153" t="s">
        <v>395</v>
      </c>
      <c r="D44" s="174">
        <v>4243.189823</v>
      </c>
      <c r="E44" s="175">
        <v>3507.076504</v>
      </c>
      <c r="F44" s="175">
        <v>539.096423</v>
      </c>
      <c r="G44" s="173"/>
      <c r="H44" s="174">
        <v>4905.35299</v>
      </c>
      <c r="I44" s="175">
        <v>3372.645052</v>
      </c>
      <c r="J44" s="175">
        <v>527.23808</v>
      </c>
      <c r="K44" s="173"/>
      <c r="L44" s="174">
        <v>5630.952721</v>
      </c>
      <c r="M44" s="175">
        <v>4346.225639</v>
      </c>
      <c r="N44" s="175">
        <v>556.082849</v>
      </c>
      <c r="O44" s="173"/>
      <c r="P44" s="174">
        <v>4930.714797</v>
      </c>
      <c r="Q44" s="175">
        <v>3454.407807</v>
      </c>
      <c r="R44" s="175">
        <v>499.339393</v>
      </c>
      <c r="S44" s="173"/>
    </row>
    <row r="45" spans="2:19" ht="15.75" customHeight="1">
      <c r="B45" s="750"/>
      <c r="C45" s="153" t="s">
        <v>396</v>
      </c>
      <c r="D45" s="174">
        <v>21817.397579</v>
      </c>
      <c r="E45" s="175">
        <v>8587.418115</v>
      </c>
      <c r="F45" s="175">
        <v>8211.025157</v>
      </c>
      <c r="G45" s="173"/>
      <c r="H45" s="174">
        <v>19381.388766</v>
      </c>
      <c r="I45" s="175">
        <v>7014.317877</v>
      </c>
      <c r="J45" s="175">
        <v>6770.052252</v>
      </c>
      <c r="K45" s="173"/>
      <c r="L45" s="174">
        <v>19269.659317</v>
      </c>
      <c r="M45" s="175">
        <v>6815.135286</v>
      </c>
      <c r="N45" s="175">
        <v>6565.897389</v>
      </c>
      <c r="O45" s="173"/>
      <c r="P45" s="174">
        <v>22424.359106</v>
      </c>
      <c r="Q45" s="175">
        <v>6382.418593</v>
      </c>
      <c r="R45" s="175">
        <v>6120.593295</v>
      </c>
      <c r="S45" s="173"/>
    </row>
    <row r="46" spans="2:19" ht="15.75" customHeight="1">
      <c r="B46" s="750"/>
      <c r="C46" s="156" t="s">
        <v>397</v>
      </c>
      <c r="D46" s="174">
        <v>8581.94717</v>
      </c>
      <c r="E46" s="175">
        <v>4245.235227</v>
      </c>
      <c r="F46" s="175">
        <v>3874.100249</v>
      </c>
      <c r="G46" s="173"/>
      <c r="H46" s="174">
        <v>7653.577443</v>
      </c>
      <c r="I46" s="175">
        <v>2886.345802</v>
      </c>
      <c r="J46" s="175">
        <v>2735.471236</v>
      </c>
      <c r="K46" s="173"/>
      <c r="L46" s="174">
        <v>7115.494161</v>
      </c>
      <c r="M46" s="175">
        <v>2361.143083</v>
      </c>
      <c r="N46" s="175">
        <v>2225.190246</v>
      </c>
      <c r="O46" s="173"/>
      <c r="P46" s="174">
        <v>7020.170281</v>
      </c>
      <c r="Q46" s="175">
        <v>2324.597451</v>
      </c>
      <c r="R46" s="175">
        <v>2206.063478</v>
      </c>
      <c r="S46" s="173"/>
    </row>
    <row r="47" spans="2:19" ht="15.75" customHeight="1">
      <c r="B47" s="750"/>
      <c r="C47" s="153" t="s">
        <v>398</v>
      </c>
      <c r="D47" s="174">
        <v>12106.011488</v>
      </c>
      <c r="E47" s="175">
        <v>7417.271713</v>
      </c>
      <c r="F47" s="175">
        <v>5243.928304</v>
      </c>
      <c r="G47" s="173"/>
      <c r="H47" s="174">
        <v>11098.679643</v>
      </c>
      <c r="I47" s="175">
        <v>6425.5014</v>
      </c>
      <c r="J47" s="175">
        <v>4522.552964</v>
      </c>
      <c r="K47" s="173"/>
      <c r="L47" s="174">
        <v>11210.586918</v>
      </c>
      <c r="M47" s="175">
        <v>6034.333972</v>
      </c>
      <c r="N47" s="175">
        <v>4239.749047</v>
      </c>
      <c r="O47" s="173"/>
      <c r="P47" s="174">
        <v>10033.748969</v>
      </c>
      <c r="Q47" s="175">
        <v>4280.373953</v>
      </c>
      <c r="R47" s="175">
        <v>2934.02301</v>
      </c>
      <c r="S47" s="173"/>
    </row>
    <row r="48" spans="2:19" ht="15.75" customHeight="1">
      <c r="B48" s="750"/>
      <c r="C48" s="156" t="s">
        <v>397</v>
      </c>
      <c r="D48" s="174">
        <v>2727.671744</v>
      </c>
      <c r="E48" s="175">
        <v>1754.169357</v>
      </c>
      <c r="F48" s="175">
        <v>1004.206551</v>
      </c>
      <c r="G48" s="173"/>
      <c r="H48" s="174">
        <v>2594.945194</v>
      </c>
      <c r="I48" s="175">
        <v>1644.033954</v>
      </c>
      <c r="J48" s="175">
        <v>941.066857</v>
      </c>
      <c r="K48" s="173"/>
      <c r="L48" s="174">
        <v>2563.068002</v>
      </c>
      <c r="M48" s="175">
        <v>1610.47752</v>
      </c>
      <c r="N48" s="175">
        <v>922.004977</v>
      </c>
      <c r="O48" s="173"/>
      <c r="P48" s="174">
        <v>2474.615946</v>
      </c>
      <c r="Q48" s="175">
        <v>1555.145303</v>
      </c>
      <c r="R48" s="175">
        <v>890.257711</v>
      </c>
      <c r="S48" s="173"/>
    </row>
    <row r="49" spans="2:19" ht="15.75" customHeight="1">
      <c r="B49" s="750"/>
      <c r="C49" s="153" t="s">
        <v>399</v>
      </c>
      <c r="D49" s="174">
        <v>4314.590889</v>
      </c>
      <c r="E49" s="175">
        <v>4257.790345</v>
      </c>
      <c r="F49" s="175">
        <v>1540.673169</v>
      </c>
      <c r="G49" s="173"/>
      <c r="H49" s="174">
        <v>3884.739008</v>
      </c>
      <c r="I49" s="175">
        <v>3836.103566</v>
      </c>
      <c r="J49" s="175">
        <v>1395.719864</v>
      </c>
      <c r="K49" s="173"/>
      <c r="L49" s="174">
        <v>2741.63366</v>
      </c>
      <c r="M49" s="175">
        <v>2700.872551</v>
      </c>
      <c r="N49" s="175">
        <v>996.77417</v>
      </c>
      <c r="O49" s="173"/>
      <c r="P49" s="174">
        <v>1662.086755</v>
      </c>
      <c r="Q49" s="175">
        <v>1629.105372</v>
      </c>
      <c r="R49" s="175">
        <v>610.349063</v>
      </c>
      <c r="S49" s="173"/>
    </row>
    <row r="50" spans="2:19" ht="15.75" customHeight="1">
      <c r="B50" s="750"/>
      <c r="C50" s="156" t="s">
        <v>397</v>
      </c>
      <c r="D50" s="174">
        <v>1247.168807</v>
      </c>
      <c r="E50" s="175">
        <v>1209.952734</v>
      </c>
      <c r="F50" s="175">
        <v>454.741182</v>
      </c>
      <c r="G50" s="173"/>
      <c r="H50" s="174">
        <v>1205.126371</v>
      </c>
      <c r="I50" s="175">
        <v>1172.568812</v>
      </c>
      <c r="J50" s="175">
        <v>444.303031</v>
      </c>
      <c r="K50" s="173"/>
      <c r="L50" s="174">
        <v>1149.125977</v>
      </c>
      <c r="M50" s="175">
        <v>1116.94168</v>
      </c>
      <c r="N50" s="175">
        <v>425.094102</v>
      </c>
      <c r="O50" s="173"/>
      <c r="P50" s="174">
        <v>1029.126718</v>
      </c>
      <c r="Q50" s="175">
        <v>998.981266</v>
      </c>
      <c r="R50" s="175">
        <v>382.647339</v>
      </c>
      <c r="S50" s="173"/>
    </row>
    <row r="51" spans="2:19" ht="15.75" customHeight="1">
      <c r="B51" s="750"/>
      <c r="C51" s="153" t="s">
        <v>400</v>
      </c>
      <c r="D51" s="174">
        <v>2661.584566</v>
      </c>
      <c r="E51" s="175">
        <v>1243.428779</v>
      </c>
      <c r="F51" s="175">
        <v>1331.1924</v>
      </c>
      <c r="G51" s="176">
        <v>1386.148006</v>
      </c>
      <c r="H51" s="174">
        <v>2425.543816</v>
      </c>
      <c r="I51" s="175">
        <v>1233.131165</v>
      </c>
      <c r="J51" s="175">
        <v>1270.595861</v>
      </c>
      <c r="K51" s="176">
        <v>1157.086263</v>
      </c>
      <c r="L51" s="174">
        <v>2371.601934</v>
      </c>
      <c r="M51" s="175">
        <v>1191.112488</v>
      </c>
      <c r="N51" s="175">
        <v>1225.886277</v>
      </c>
      <c r="O51" s="176">
        <v>1141.621359</v>
      </c>
      <c r="P51" s="174">
        <v>2185.659035</v>
      </c>
      <c r="Q51" s="175">
        <v>1048.302589</v>
      </c>
      <c r="R51" s="175">
        <v>1073.056977</v>
      </c>
      <c r="S51" s="176">
        <v>1100.076258</v>
      </c>
    </row>
    <row r="52" spans="2:19" ht="15.75" customHeight="1">
      <c r="B52" s="750"/>
      <c r="C52" s="153" t="s">
        <v>401</v>
      </c>
      <c r="D52" s="174">
        <v>1457.345933</v>
      </c>
      <c r="E52" s="175">
        <v>1163.79649</v>
      </c>
      <c r="F52" s="175">
        <v>1745.694734</v>
      </c>
      <c r="G52" s="173"/>
      <c r="H52" s="174">
        <v>1325.367946</v>
      </c>
      <c r="I52" s="175">
        <v>1040.011061</v>
      </c>
      <c r="J52" s="175">
        <v>1560.016592</v>
      </c>
      <c r="K52" s="173"/>
      <c r="L52" s="174">
        <v>1059.713179</v>
      </c>
      <c r="M52" s="175">
        <v>802.911632</v>
      </c>
      <c r="N52" s="175">
        <v>1204.367448</v>
      </c>
      <c r="O52" s="173"/>
      <c r="P52" s="174">
        <v>943.616916</v>
      </c>
      <c r="Q52" s="175">
        <v>766.390047</v>
      </c>
      <c r="R52" s="175">
        <v>1149.585068</v>
      </c>
      <c r="S52" s="173"/>
    </row>
    <row r="53" spans="2:19" ht="15.75" customHeight="1">
      <c r="B53" s="750"/>
      <c r="C53" s="153" t="s">
        <v>402</v>
      </c>
      <c r="D53" s="174">
        <v>211.270208</v>
      </c>
      <c r="E53" s="175">
        <v>211.13002</v>
      </c>
      <c r="F53" s="175">
        <v>22.185931</v>
      </c>
      <c r="G53" s="173"/>
      <c r="H53" s="174">
        <v>211.857178</v>
      </c>
      <c r="I53" s="175">
        <v>211.73884</v>
      </c>
      <c r="J53" s="175">
        <v>22.222654</v>
      </c>
      <c r="K53" s="173"/>
      <c r="L53" s="174">
        <v>304.402968</v>
      </c>
      <c r="M53" s="175">
        <v>304.370608</v>
      </c>
      <c r="N53" s="175">
        <v>31.439068</v>
      </c>
      <c r="O53" s="173"/>
      <c r="P53" s="174">
        <v>416.405346</v>
      </c>
      <c r="Q53" s="175">
        <v>416.313152</v>
      </c>
      <c r="R53" s="175">
        <v>45.612417</v>
      </c>
      <c r="S53" s="173"/>
    </row>
    <row r="54" spans="2:19" ht="27" customHeight="1">
      <c r="B54" s="750"/>
      <c r="C54" s="153" t="s">
        <v>403</v>
      </c>
      <c r="D54" s="174">
        <v>0.236102</v>
      </c>
      <c r="E54" s="175">
        <v>0.236102</v>
      </c>
      <c r="F54" s="175">
        <v>0.04722</v>
      </c>
      <c r="G54" s="173"/>
      <c r="H54" s="174">
        <v>0.236131</v>
      </c>
      <c r="I54" s="175">
        <v>0.236131</v>
      </c>
      <c r="J54" s="175">
        <v>0.047226</v>
      </c>
      <c r="K54" s="173"/>
      <c r="L54" s="174">
        <v>0.236159</v>
      </c>
      <c r="M54" s="175">
        <v>0.236159</v>
      </c>
      <c r="N54" s="175">
        <v>0.047232</v>
      </c>
      <c r="O54" s="173"/>
      <c r="P54" s="174">
        <v>1E-06</v>
      </c>
      <c r="Q54" s="175">
        <v>1E-06</v>
      </c>
      <c r="R54" s="175">
        <v>0</v>
      </c>
      <c r="S54" s="173"/>
    </row>
    <row r="55" spans="2:19" ht="15.75" customHeight="1">
      <c r="B55" s="750"/>
      <c r="C55" s="153" t="s">
        <v>404</v>
      </c>
      <c r="D55" s="174">
        <v>1767.653505</v>
      </c>
      <c r="E55" s="175">
        <v>1129.164049</v>
      </c>
      <c r="F55" s="175">
        <v>1115.994853</v>
      </c>
      <c r="G55" s="173"/>
      <c r="H55" s="174">
        <v>1674.861568</v>
      </c>
      <c r="I55" s="175">
        <v>1010.999258</v>
      </c>
      <c r="J55" s="175">
        <v>990.71049</v>
      </c>
      <c r="K55" s="173"/>
      <c r="L55" s="174">
        <v>1664.094187</v>
      </c>
      <c r="M55" s="175">
        <v>975.011005</v>
      </c>
      <c r="N55" s="175">
        <v>954.590503</v>
      </c>
      <c r="O55" s="173"/>
      <c r="P55" s="174">
        <v>1762.501827</v>
      </c>
      <c r="Q55" s="175">
        <v>1089.409857</v>
      </c>
      <c r="R55" s="175">
        <v>1067.544776</v>
      </c>
      <c r="S55" s="173"/>
    </row>
    <row r="56" spans="2:19" ht="15.75" customHeight="1">
      <c r="B56" s="750"/>
      <c r="C56" s="153" t="s">
        <v>405</v>
      </c>
      <c r="D56" s="174">
        <v>2163.063126</v>
      </c>
      <c r="E56" s="175">
        <v>2163.054106</v>
      </c>
      <c r="F56" s="175">
        <v>2296.556264</v>
      </c>
      <c r="G56" s="173"/>
      <c r="H56" s="174">
        <v>2200.231894</v>
      </c>
      <c r="I56" s="175">
        <v>2199.938179</v>
      </c>
      <c r="J56" s="175">
        <v>2339.829095</v>
      </c>
      <c r="K56" s="173"/>
      <c r="L56" s="174">
        <v>2116.810925</v>
      </c>
      <c r="M56" s="175">
        <v>2116.499796</v>
      </c>
      <c r="N56" s="175">
        <v>2256.114563</v>
      </c>
      <c r="O56" s="173"/>
      <c r="P56" s="174">
        <v>2125.046885</v>
      </c>
      <c r="Q56" s="175">
        <v>2124.730263</v>
      </c>
      <c r="R56" s="175">
        <v>2272.451264</v>
      </c>
      <c r="S56" s="173"/>
    </row>
    <row r="57" spans="2:19" ht="15.75" customHeight="1" hidden="1">
      <c r="B57" s="750"/>
      <c r="C57" s="157"/>
      <c r="D57" s="174"/>
      <c r="E57" s="175"/>
      <c r="F57" s="175"/>
      <c r="G57" s="176"/>
      <c r="H57" s="174"/>
      <c r="I57" s="175"/>
      <c r="J57" s="175"/>
      <c r="K57" s="176"/>
      <c r="L57" s="174"/>
      <c r="M57" s="175"/>
      <c r="N57" s="175"/>
      <c r="O57" s="176"/>
      <c r="P57" s="174"/>
      <c r="Q57" s="175"/>
      <c r="R57" s="175"/>
      <c r="S57" s="176"/>
    </row>
    <row r="58" spans="2:19" ht="15.75" customHeight="1" thickBot="1">
      <c r="B58" s="750"/>
      <c r="C58" s="153" t="s">
        <v>406</v>
      </c>
      <c r="D58" s="174">
        <v>11377.665134</v>
      </c>
      <c r="E58" s="175">
        <v>11377.676341</v>
      </c>
      <c r="F58" s="175">
        <v>8197.070846</v>
      </c>
      <c r="G58" s="173"/>
      <c r="H58" s="174">
        <v>12423.729476</v>
      </c>
      <c r="I58" s="175">
        <v>12423.72966</v>
      </c>
      <c r="J58" s="175">
        <v>8230.569803</v>
      </c>
      <c r="K58" s="173"/>
      <c r="L58" s="174">
        <v>13569.295898</v>
      </c>
      <c r="M58" s="175">
        <v>13569.295898</v>
      </c>
      <c r="N58" s="175">
        <v>10439.746245</v>
      </c>
      <c r="O58" s="173"/>
      <c r="P58" s="174">
        <v>14935.434391</v>
      </c>
      <c r="Q58" s="175">
        <v>14935.434391</v>
      </c>
      <c r="R58" s="175">
        <v>11295.399015</v>
      </c>
      <c r="S58" s="173"/>
    </row>
    <row r="59" spans="2:19" ht="18" customHeight="1" thickBot="1">
      <c r="B59" s="751"/>
      <c r="C59" s="555" t="s">
        <v>411</v>
      </c>
      <c r="D59" s="177"/>
      <c r="E59" s="178"/>
      <c r="F59" s="178"/>
      <c r="G59" s="309">
        <v>1761.8077370000003</v>
      </c>
      <c r="H59" s="177"/>
      <c r="I59" s="178"/>
      <c r="J59" s="178"/>
      <c r="K59" s="309">
        <v>1501.0816009999996</v>
      </c>
      <c r="L59" s="177"/>
      <c r="M59" s="178"/>
      <c r="N59" s="178"/>
      <c r="O59" s="309">
        <v>1373.9001059999996</v>
      </c>
      <c r="P59" s="177"/>
      <c r="Q59" s="178"/>
      <c r="R59" s="178"/>
      <c r="S59" s="309">
        <v>1352.7805930000002</v>
      </c>
    </row>
    <row r="60" spans="4:19" ht="14.25">
      <c r="D60" s="170" t="s">
        <v>408</v>
      </c>
      <c r="K60" s="556"/>
      <c r="L60" s="170"/>
      <c r="O60" s="556"/>
      <c r="S60" s="556"/>
    </row>
    <row r="61" spans="4:12" ht="14.25">
      <c r="D61" s="170" t="s">
        <v>412</v>
      </c>
      <c r="L61" s="170"/>
    </row>
    <row r="62" spans="4:12" ht="23.25" customHeight="1" thickBot="1">
      <c r="D62" s="179" t="s">
        <v>413</v>
      </c>
      <c r="L62" s="179"/>
    </row>
    <row r="63" spans="2:19" ht="32.25" customHeight="1" thickBot="1">
      <c r="B63" s="145"/>
      <c r="C63" s="148"/>
      <c r="D63" s="752" t="s">
        <v>384</v>
      </c>
      <c r="E63" s="753"/>
      <c r="F63" s="753"/>
      <c r="G63" s="753"/>
      <c r="H63" s="753"/>
      <c r="I63" s="753"/>
      <c r="J63" s="753"/>
      <c r="K63" s="753"/>
      <c r="L63" s="739"/>
      <c r="M63" s="739"/>
      <c r="N63" s="739"/>
      <c r="O63" s="739"/>
      <c r="P63" s="739"/>
      <c r="Q63" s="739"/>
      <c r="R63" s="739"/>
      <c r="S63" s="740"/>
    </row>
    <row r="64" spans="2:19" ht="32.25" customHeight="1" thickBot="1">
      <c r="B64" s="145"/>
      <c r="C64" s="148"/>
      <c r="D64" s="738" t="s">
        <v>11</v>
      </c>
      <c r="E64" s="739"/>
      <c r="F64" s="739"/>
      <c r="G64" s="740"/>
      <c r="H64" s="738" t="s">
        <v>12</v>
      </c>
      <c r="I64" s="739"/>
      <c r="J64" s="739"/>
      <c r="K64" s="740"/>
      <c r="L64" s="738" t="s">
        <v>13</v>
      </c>
      <c r="M64" s="739"/>
      <c r="N64" s="739"/>
      <c r="O64" s="740"/>
      <c r="P64" s="738" t="s">
        <v>14</v>
      </c>
      <c r="Q64" s="739"/>
      <c r="R64" s="739"/>
      <c r="S64" s="740"/>
    </row>
    <row r="65" spans="2:19" ht="51" customHeight="1">
      <c r="B65" s="149"/>
      <c r="C65" s="148"/>
      <c r="D65" s="741" t="s">
        <v>385</v>
      </c>
      <c r="E65" s="743" t="s">
        <v>386</v>
      </c>
      <c r="F65" s="745" t="s">
        <v>387</v>
      </c>
      <c r="G65" s="747" t="s">
        <v>410</v>
      </c>
      <c r="H65" s="741" t="s">
        <v>385</v>
      </c>
      <c r="I65" s="743" t="s">
        <v>386</v>
      </c>
      <c r="J65" s="745" t="s">
        <v>387</v>
      </c>
      <c r="K65" s="747" t="s">
        <v>410</v>
      </c>
      <c r="L65" s="741" t="s">
        <v>385</v>
      </c>
      <c r="M65" s="743" t="s">
        <v>386</v>
      </c>
      <c r="N65" s="745" t="s">
        <v>387</v>
      </c>
      <c r="O65" s="747" t="s">
        <v>410</v>
      </c>
      <c r="P65" s="741" t="s">
        <v>385</v>
      </c>
      <c r="Q65" s="743" t="s">
        <v>386</v>
      </c>
      <c r="R65" s="745" t="s">
        <v>387</v>
      </c>
      <c r="S65" s="747" t="s">
        <v>410</v>
      </c>
    </row>
    <row r="66" spans="2:19" ht="33" customHeight="1" thickBot="1">
      <c r="B66" s="554">
        <v>2</v>
      </c>
      <c r="C66" s="190" t="s">
        <v>10</v>
      </c>
      <c r="D66" s="742"/>
      <c r="E66" s="744"/>
      <c r="F66" s="746"/>
      <c r="G66" s="748"/>
      <c r="H66" s="742"/>
      <c r="I66" s="744"/>
      <c r="J66" s="746"/>
      <c r="K66" s="748"/>
      <c r="L66" s="742"/>
      <c r="M66" s="744"/>
      <c r="N66" s="746"/>
      <c r="O66" s="748"/>
      <c r="P66" s="742"/>
      <c r="Q66" s="744"/>
      <c r="R66" s="746"/>
      <c r="S66" s="748"/>
    </row>
    <row r="67" spans="2:19" ht="15.75" customHeight="1">
      <c r="B67" s="749" t="s">
        <v>563</v>
      </c>
      <c r="C67" s="150" t="s">
        <v>390</v>
      </c>
      <c r="D67" s="307">
        <v>13247.116446</v>
      </c>
      <c r="E67" s="308">
        <v>13046.290326</v>
      </c>
      <c r="F67" s="308">
        <v>104.655218</v>
      </c>
      <c r="G67" s="172"/>
      <c r="H67" s="307">
        <v>12219.863083</v>
      </c>
      <c r="I67" s="308">
        <v>12019.23255</v>
      </c>
      <c r="J67" s="308">
        <v>103.251142</v>
      </c>
      <c r="K67" s="172"/>
      <c r="L67" s="307">
        <v>6437.616156</v>
      </c>
      <c r="M67" s="308">
        <v>6237.488614</v>
      </c>
      <c r="N67" s="308">
        <v>82.070016</v>
      </c>
      <c r="O67" s="172"/>
      <c r="P67" s="307">
        <v>6903.77585</v>
      </c>
      <c r="Q67" s="308">
        <v>6703.614242</v>
      </c>
      <c r="R67" s="308">
        <v>89.662444</v>
      </c>
      <c r="S67" s="172"/>
    </row>
    <row r="68" spans="2:19" ht="15.75" customHeight="1">
      <c r="B68" s="750"/>
      <c r="C68" s="153" t="s">
        <v>391</v>
      </c>
      <c r="D68" s="174">
        <v>0</v>
      </c>
      <c r="E68" s="175">
        <v>0</v>
      </c>
      <c r="F68" s="175">
        <v>0</v>
      </c>
      <c r="G68" s="173"/>
      <c r="H68" s="174">
        <v>0</v>
      </c>
      <c r="I68" s="175">
        <v>0</v>
      </c>
      <c r="J68" s="175">
        <v>0</v>
      </c>
      <c r="K68" s="173"/>
      <c r="L68" s="174">
        <v>0</v>
      </c>
      <c r="M68" s="175">
        <v>0</v>
      </c>
      <c r="N68" s="175">
        <v>0</v>
      </c>
      <c r="O68" s="173"/>
      <c r="P68" s="174">
        <v>0</v>
      </c>
      <c r="Q68" s="175">
        <v>0</v>
      </c>
      <c r="R68" s="175">
        <v>0</v>
      </c>
      <c r="S68" s="173"/>
    </row>
    <row r="69" spans="2:19" ht="15.75" customHeight="1">
      <c r="B69" s="750"/>
      <c r="C69" s="153" t="s">
        <v>392</v>
      </c>
      <c r="D69" s="174">
        <v>0</v>
      </c>
      <c r="E69" s="175">
        <v>0</v>
      </c>
      <c r="F69" s="175">
        <v>0</v>
      </c>
      <c r="G69" s="173"/>
      <c r="H69" s="174">
        <v>0</v>
      </c>
      <c r="I69" s="175">
        <v>0</v>
      </c>
      <c r="J69" s="175">
        <v>0</v>
      </c>
      <c r="K69" s="173"/>
      <c r="L69" s="174">
        <v>0</v>
      </c>
      <c r="M69" s="175">
        <v>0</v>
      </c>
      <c r="N69" s="175">
        <v>0</v>
      </c>
      <c r="O69" s="173"/>
      <c r="P69" s="174">
        <v>0</v>
      </c>
      <c r="Q69" s="175">
        <v>0</v>
      </c>
      <c r="R69" s="175">
        <v>0</v>
      </c>
      <c r="S69" s="173"/>
    </row>
    <row r="70" spans="2:19" ht="15.75" customHeight="1">
      <c r="B70" s="750"/>
      <c r="C70" s="153" t="s">
        <v>393</v>
      </c>
      <c r="D70" s="174">
        <v>2.2E-05</v>
      </c>
      <c r="E70" s="175">
        <v>2.2E-05</v>
      </c>
      <c r="F70" s="175">
        <v>0</v>
      </c>
      <c r="G70" s="173"/>
      <c r="H70" s="174">
        <v>2E-05</v>
      </c>
      <c r="I70" s="175">
        <v>2E-05</v>
      </c>
      <c r="J70" s="175">
        <v>0</v>
      </c>
      <c r="K70" s="173"/>
      <c r="L70" s="174">
        <v>2.7E-05</v>
      </c>
      <c r="M70" s="175">
        <v>2.7E-05</v>
      </c>
      <c r="N70" s="175">
        <v>0</v>
      </c>
      <c r="O70" s="173"/>
      <c r="P70" s="174">
        <v>2.2E-05</v>
      </c>
      <c r="Q70" s="175">
        <v>2.2E-05</v>
      </c>
      <c r="R70" s="175">
        <v>0</v>
      </c>
      <c r="S70" s="173"/>
    </row>
    <row r="71" spans="2:19" ht="15.75" customHeight="1">
      <c r="B71" s="750"/>
      <c r="C71" s="153" t="s">
        <v>394</v>
      </c>
      <c r="D71" s="174">
        <v>0</v>
      </c>
      <c r="E71" s="175">
        <v>0</v>
      </c>
      <c r="F71" s="175">
        <v>0</v>
      </c>
      <c r="G71" s="173"/>
      <c r="H71" s="174">
        <v>0</v>
      </c>
      <c r="I71" s="175">
        <v>0</v>
      </c>
      <c r="J71" s="175">
        <v>0</v>
      </c>
      <c r="K71" s="173"/>
      <c r="L71" s="174">
        <v>0</v>
      </c>
      <c r="M71" s="175">
        <v>0</v>
      </c>
      <c r="N71" s="175">
        <v>0</v>
      </c>
      <c r="O71" s="173"/>
      <c r="P71" s="174">
        <v>0</v>
      </c>
      <c r="Q71" s="175">
        <v>0</v>
      </c>
      <c r="R71" s="175">
        <v>0</v>
      </c>
      <c r="S71" s="173"/>
    </row>
    <row r="72" spans="2:19" ht="15.75" customHeight="1">
      <c r="B72" s="750"/>
      <c r="C72" s="153" t="s">
        <v>395</v>
      </c>
      <c r="D72" s="174">
        <v>820.771464</v>
      </c>
      <c r="E72" s="175">
        <v>585.643493</v>
      </c>
      <c r="F72" s="175">
        <v>289.26497</v>
      </c>
      <c r="G72" s="173"/>
      <c r="H72" s="174">
        <v>794.590733</v>
      </c>
      <c r="I72" s="175">
        <v>590.709551</v>
      </c>
      <c r="J72" s="175">
        <v>284.712582</v>
      </c>
      <c r="K72" s="173"/>
      <c r="L72" s="174">
        <v>752.642584</v>
      </c>
      <c r="M72" s="175">
        <v>543.297464</v>
      </c>
      <c r="N72" s="175">
        <v>220.099872</v>
      </c>
      <c r="O72" s="173"/>
      <c r="P72" s="174">
        <v>569.210583</v>
      </c>
      <c r="Q72" s="175">
        <v>360.200486</v>
      </c>
      <c r="R72" s="175">
        <v>161.365747</v>
      </c>
      <c r="S72" s="173"/>
    </row>
    <row r="73" spans="2:19" ht="15.75" customHeight="1">
      <c r="B73" s="750"/>
      <c r="C73" s="153" t="s">
        <v>396</v>
      </c>
      <c r="D73" s="174">
        <v>438.740247</v>
      </c>
      <c r="E73" s="175">
        <v>348.37315</v>
      </c>
      <c r="F73" s="175">
        <v>301.579656</v>
      </c>
      <c r="G73" s="173"/>
      <c r="H73" s="174">
        <v>481.307301</v>
      </c>
      <c r="I73" s="175">
        <v>414.820275</v>
      </c>
      <c r="J73" s="175">
        <v>357.855174</v>
      </c>
      <c r="K73" s="173"/>
      <c r="L73" s="174">
        <v>597.766163</v>
      </c>
      <c r="M73" s="175">
        <v>537.094729</v>
      </c>
      <c r="N73" s="175">
        <v>445.568208</v>
      </c>
      <c r="O73" s="173"/>
      <c r="P73" s="174">
        <v>639.045822</v>
      </c>
      <c r="Q73" s="175">
        <v>561.045877</v>
      </c>
      <c r="R73" s="175">
        <v>484.263817</v>
      </c>
      <c r="S73" s="173"/>
    </row>
    <row r="74" spans="2:19" ht="15.75" customHeight="1">
      <c r="B74" s="750"/>
      <c r="C74" s="156" t="s">
        <v>397</v>
      </c>
      <c r="D74" s="174">
        <v>2.785346</v>
      </c>
      <c r="E74" s="175">
        <v>1.200329</v>
      </c>
      <c r="F74" s="175">
        <v>0.976237</v>
      </c>
      <c r="G74" s="173"/>
      <c r="H74" s="174">
        <v>1.566074</v>
      </c>
      <c r="I74" s="175">
        <v>1.009414</v>
      </c>
      <c r="J74" s="175">
        <v>0.769072</v>
      </c>
      <c r="K74" s="173"/>
      <c r="L74" s="174">
        <v>1.57003</v>
      </c>
      <c r="M74" s="175">
        <v>0.993956</v>
      </c>
      <c r="N74" s="175">
        <v>0.757295</v>
      </c>
      <c r="O74" s="173"/>
      <c r="P74" s="174">
        <v>10.472811</v>
      </c>
      <c r="Q74" s="175">
        <v>1.595433</v>
      </c>
      <c r="R74" s="175">
        <v>1.301282</v>
      </c>
      <c r="S74" s="173"/>
    </row>
    <row r="75" spans="2:19" ht="15.75" customHeight="1">
      <c r="B75" s="750"/>
      <c r="C75" s="153" t="s">
        <v>398</v>
      </c>
      <c r="D75" s="174">
        <v>11.708667</v>
      </c>
      <c r="E75" s="175">
        <v>9.937805</v>
      </c>
      <c r="F75" s="175">
        <v>7.452526</v>
      </c>
      <c r="G75" s="173"/>
      <c r="H75" s="174">
        <v>11.305701</v>
      </c>
      <c r="I75" s="175">
        <v>9.706298</v>
      </c>
      <c r="J75" s="175">
        <v>7.279249</v>
      </c>
      <c r="K75" s="173"/>
      <c r="L75" s="174">
        <v>2.212248</v>
      </c>
      <c r="M75" s="175">
        <v>0.602616</v>
      </c>
      <c r="N75" s="175">
        <v>0.451486</v>
      </c>
      <c r="O75" s="173"/>
      <c r="P75" s="174">
        <v>2.646217</v>
      </c>
      <c r="Q75" s="175">
        <v>0.955446</v>
      </c>
      <c r="R75" s="175">
        <v>0.715308</v>
      </c>
      <c r="S75" s="173"/>
    </row>
    <row r="76" spans="2:19" ht="15.75" customHeight="1">
      <c r="B76" s="750"/>
      <c r="C76" s="156" t="s">
        <v>397</v>
      </c>
      <c r="D76" s="174">
        <v>9.028969</v>
      </c>
      <c r="E76" s="175">
        <v>9.011471</v>
      </c>
      <c r="F76" s="175">
        <v>6.757773</v>
      </c>
      <c r="G76" s="173"/>
      <c r="H76" s="174">
        <v>9.003402</v>
      </c>
      <c r="I76" s="175">
        <v>9.001415</v>
      </c>
      <c r="J76" s="175">
        <v>6.750586</v>
      </c>
      <c r="K76" s="173"/>
      <c r="L76" s="174">
        <v>0.002842</v>
      </c>
      <c r="M76" s="175">
        <v>0.002655</v>
      </c>
      <c r="N76" s="175">
        <v>0.001516</v>
      </c>
      <c r="O76" s="173"/>
      <c r="P76" s="174">
        <v>0.007312</v>
      </c>
      <c r="Q76" s="175">
        <v>0.007155</v>
      </c>
      <c r="R76" s="175">
        <v>0.004088</v>
      </c>
      <c r="S76" s="173"/>
    </row>
    <row r="77" spans="2:19" ht="15.75" customHeight="1">
      <c r="B77" s="750"/>
      <c r="C77" s="153" t="s">
        <v>399</v>
      </c>
      <c r="D77" s="174">
        <v>2.701733</v>
      </c>
      <c r="E77" s="175">
        <v>2.684262</v>
      </c>
      <c r="F77" s="175">
        <v>0.939491</v>
      </c>
      <c r="G77" s="173"/>
      <c r="H77" s="174">
        <v>1.656586</v>
      </c>
      <c r="I77" s="175">
        <v>1.653878</v>
      </c>
      <c r="J77" s="175">
        <v>0.578856</v>
      </c>
      <c r="K77" s="173"/>
      <c r="L77" s="174">
        <v>0.09942</v>
      </c>
      <c r="M77" s="175">
        <v>0.099212</v>
      </c>
      <c r="N77" s="175">
        <v>0.034724</v>
      </c>
      <c r="O77" s="173"/>
      <c r="P77" s="174">
        <v>0.085368</v>
      </c>
      <c r="Q77" s="175">
        <v>0.084619</v>
      </c>
      <c r="R77" s="175">
        <v>0.029617</v>
      </c>
      <c r="S77" s="173"/>
    </row>
    <row r="78" spans="2:19" ht="15.75" customHeight="1">
      <c r="B78" s="750"/>
      <c r="C78" s="156" t="s">
        <v>397</v>
      </c>
      <c r="D78" s="174">
        <v>4.3E-05</v>
      </c>
      <c r="E78" s="175">
        <v>0</v>
      </c>
      <c r="F78" s="175">
        <v>0</v>
      </c>
      <c r="G78" s="173"/>
      <c r="H78" s="174">
        <v>0</v>
      </c>
      <c r="I78" s="175">
        <v>0</v>
      </c>
      <c r="J78" s="175">
        <v>0</v>
      </c>
      <c r="K78" s="173"/>
      <c r="L78" s="174">
        <v>0</v>
      </c>
      <c r="M78" s="175">
        <v>0</v>
      </c>
      <c r="N78" s="175">
        <v>0</v>
      </c>
      <c r="O78" s="173"/>
      <c r="P78" s="174">
        <v>0</v>
      </c>
      <c r="Q78" s="175">
        <v>0</v>
      </c>
      <c r="R78" s="175">
        <v>0</v>
      </c>
      <c r="S78" s="173"/>
    </row>
    <row r="79" spans="2:19" ht="15.75" customHeight="1">
      <c r="B79" s="750"/>
      <c r="C79" s="153" t="s">
        <v>400</v>
      </c>
      <c r="D79" s="174">
        <v>0.013674</v>
      </c>
      <c r="E79" s="175">
        <v>0.010955</v>
      </c>
      <c r="F79" s="175">
        <v>0.015148</v>
      </c>
      <c r="G79" s="176">
        <v>0.002719</v>
      </c>
      <c r="H79" s="174">
        <v>0.005504</v>
      </c>
      <c r="I79" s="175">
        <v>0.002694</v>
      </c>
      <c r="J79" s="175">
        <v>0.002695</v>
      </c>
      <c r="K79" s="176">
        <v>0.00281</v>
      </c>
      <c r="L79" s="174">
        <v>0.005443</v>
      </c>
      <c r="M79" s="175">
        <v>0.00264</v>
      </c>
      <c r="N79" s="175">
        <v>0.00264</v>
      </c>
      <c r="O79" s="176">
        <v>0.002802</v>
      </c>
      <c r="P79" s="174">
        <v>0.005197</v>
      </c>
      <c r="Q79" s="175">
        <v>0.002539</v>
      </c>
      <c r="R79" s="175">
        <v>0.00254</v>
      </c>
      <c r="S79" s="176">
        <v>0.002657</v>
      </c>
    </row>
    <row r="80" spans="2:19" ht="15.75" customHeight="1">
      <c r="B80" s="750"/>
      <c r="C80" s="153" t="s">
        <v>401</v>
      </c>
      <c r="D80" s="174">
        <v>0</v>
      </c>
      <c r="E80" s="175">
        <v>0</v>
      </c>
      <c r="F80" s="175">
        <v>0</v>
      </c>
      <c r="G80" s="173"/>
      <c r="H80" s="174">
        <v>0.694397</v>
      </c>
      <c r="I80" s="175">
        <v>0.693448</v>
      </c>
      <c r="J80" s="175">
        <v>1.040172</v>
      </c>
      <c r="K80" s="173"/>
      <c r="L80" s="174">
        <v>0.719183</v>
      </c>
      <c r="M80" s="175">
        <v>0.715137</v>
      </c>
      <c r="N80" s="175">
        <v>1.072705</v>
      </c>
      <c r="O80" s="173"/>
      <c r="P80" s="174">
        <v>0</v>
      </c>
      <c r="Q80" s="175">
        <v>0</v>
      </c>
      <c r="R80" s="175">
        <v>0</v>
      </c>
      <c r="S80" s="173"/>
    </row>
    <row r="81" spans="2:19" ht="15.75" customHeight="1">
      <c r="B81" s="750"/>
      <c r="C81" s="153" t="s">
        <v>402</v>
      </c>
      <c r="D81" s="174">
        <v>0</v>
      </c>
      <c r="E81" s="175">
        <v>0</v>
      </c>
      <c r="F81" s="175">
        <v>0</v>
      </c>
      <c r="G81" s="173"/>
      <c r="H81" s="174">
        <v>0</v>
      </c>
      <c r="I81" s="175">
        <v>0</v>
      </c>
      <c r="J81" s="175">
        <v>0</v>
      </c>
      <c r="K81" s="173"/>
      <c r="L81" s="174">
        <v>0</v>
      </c>
      <c r="M81" s="175">
        <v>0</v>
      </c>
      <c r="N81" s="175">
        <v>0</v>
      </c>
      <c r="O81" s="173"/>
      <c r="P81" s="174">
        <v>8.024763</v>
      </c>
      <c r="Q81" s="175">
        <v>8.023879</v>
      </c>
      <c r="R81" s="175">
        <v>1.604776</v>
      </c>
      <c r="S81" s="173"/>
    </row>
    <row r="82" spans="2:19" ht="27.75" customHeight="1">
      <c r="B82" s="750"/>
      <c r="C82" s="153" t="s">
        <v>403</v>
      </c>
      <c r="D82" s="174">
        <v>0</v>
      </c>
      <c r="E82" s="175">
        <v>0</v>
      </c>
      <c r="F82" s="175">
        <v>0</v>
      </c>
      <c r="G82" s="173"/>
      <c r="H82" s="174">
        <v>0</v>
      </c>
      <c r="I82" s="175">
        <v>0</v>
      </c>
      <c r="J82" s="175">
        <v>0</v>
      </c>
      <c r="K82" s="173"/>
      <c r="L82" s="174">
        <v>0</v>
      </c>
      <c r="M82" s="175">
        <v>0</v>
      </c>
      <c r="N82" s="175">
        <v>0</v>
      </c>
      <c r="O82" s="173"/>
      <c r="P82" s="174">
        <v>0</v>
      </c>
      <c r="Q82" s="175">
        <v>0</v>
      </c>
      <c r="R82" s="175">
        <v>0</v>
      </c>
      <c r="S82" s="173"/>
    </row>
    <row r="83" spans="2:19" ht="15.75" customHeight="1">
      <c r="B83" s="750"/>
      <c r="C83" s="153" t="s">
        <v>404</v>
      </c>
      <c r="D83" s="174">
        <v>14.321899</v>
      </c>
      <c r="E83" s="175">
        <v>14.321899</v>
      </c>
      <c r="F83" s="175">
        <v>14.321899</v>
      </c>
      <c r="G83" s="173"/>
      <c r="H83" s="174">
        <v>36.043891</v>
      </c>
      <c r="I83" s="175">
        <v>36.043891</v>
      </c>
      <c r="J83" s="175">
        <v>36.043891</v>
      </c>
      <c r="K83" s="173"/>
      <c r="L83" s="174">
        <v>73.030244</v>
      </c>
      <c r="M83" s="175">
        <v>50.911864</v>
      </c>
      <c r="N83" s="175">
        <v>50.911864</v>
      </c>
      <c r="O83" s="173"/>
      <c r="P83" s="174">
        <v>91.021794</v>
      </c>
      <c r="Q83" s="175">
        <v>64.375992</v>
      </c>
      <c r="R83" s="175">
        <v>64.375992</v>
      </c>
      <c r="S83" s="173"/>
    </row>
    <row r="84" spans="2:19" ht="15.75" customHeight="1">
      <c r="B84" s="750"/>
      <c r="C84" s="153" t="s">
        <v>405</v>
      </c>
      <c r="D84" s="174">
        <v>14.794371</v>
      </c>
      <c r="E84" s="175">
        <v>14.79437</v>
      </c>
      <c r="F84" s="175">
        <v>14.794371</v>
      </c>
      <c r="G84" s="173"/>
      <c r="H84" s="174">
        <v>17.218058</v>
      </c>
      <c r="I84" s="175">
        <v>17.218058</v>
      </c>
      <c r="J84" s="175">
        <v>17.218059</v>
      </c>
      <c r="K84" s="173"/>
      <c r="L84" s="174">
        <v>17.544014</v>
      </c>
      <c r="M84" s="175">
        <v>17.544014</v>
      </c>
      <c r="N84" s="175">
        <v>17.544013</v>
      </c>
      <c r="O84" s="173"/>
      <c r="P84" s="174">
        <v>19.312198</v>
      </c>
      <c r="Q84" s="175">
        <v>19.312198</v>
      </c>
      <c r="R84" s="175">
        <v>19.312198</v>
      </c>
      <c r="S84" s="173"/>
    </row>
    <row r="85" spans="2:19" ht="15.75" customHeight="1" hidden="1">
      <c r="B85" s="750"/>
      <c r="C85" s="157"/>
      <c r="D85" s="174"/>
      <c r="E85" s="175"/>
      <c r="F85" s="175"/>
      <c r="G85" s="176"/>
      <c r="H85" s="174"/>
      <c r="I85" s="175"/>
      <c r="J85" s="175"/>
      <c r="K85" s="176"/>
      <c r="L85" s="174"/>
      <c r="M85" s="175"/>
      <c r="N85" s="175"/>
      <c r="O85" s="176"/>
      <c r="P85" s="174"/>
      <c r="Q85" s="175"/>
      <c r="R85" s="175"/>
      <c r="S85" s="176"/>
    </row>
    <row r="86" spans="2:19" ht="15.75" customHeight="1" thickBot="1">
      <c r="B86" s="750"/>
      <c r="C86" s="164" t="s">
        <v>406</v>
      </c>
      <c r="D86" s="174">
        <v>46.69918</v>
      </c>
      <c r="E86" s="175">
        <v>46.69918</v>
      </c>
      <c r="F86" s="175">
        <v>10.58594</v>
      </c>
      <c r="G86" s="173"/>
      <c r="H86" s="174">
        <v>14.724309</v>
      </c>
      <c r="I86" s="175">
        <v>14.724309</v>
      </c>
      <c r="J86" s="175">
        <v>13.68306</v>
      </c>
      <c r="K86" s="173"/>
      <c r="L86" s="174">
        <v>27.862986</v>
      </c>
      <c r="M86" s="175">
        <v>27.862986</v>
      </c>
      <c r="N86" s="175">
        <v>11.141223</v>
      </c>
      <c r="O86" s="173"/>
      <c r="P86" s="174">
        <v>17.134232</v>
      </c>
      <c r="Q86" s="175">
        <v>17.134232</v>
      </c>
      <c r="R86" s="175">
        <v>10.313701</v>
      </c>
      <c r="S86" s="173"/>
    </row>
    <row r="87" spans="2:19" ht="18" customHeight="1" thickBot="1">
      <c r="B87" s="751"/>
      <c r="C87" s="555" t="s">
        <v>411</v>
      </c>
      <c r="D87" s="177"/>
      <c r="E87" s="178"/>
      <c r="F87" s="178"/>
      <c r="G87" s="309">
        <v>7.698086</v>
      </c>
      <c r="H87" s="177"/>
      <c r="I87" s="178"/>
      <c r="J87" s="178"/>
      <c r="K87" s="309">
        <v>5.150347</v>
      </c>
      <c r="L87" s="177"/>
      <c r="M87" s="178"/>
      <c r="N87" s="178"/>
      <c r="O87" s="309">
        <v>4.129093999999999</v>
      </c>
      <c r="P87" s="177"/>
      <c r="Q87" s="178"/>
      <c r="R87" s="178"/>
      <c r="S87" s="309">
        <v>3.793324</v>
      </c>
    </row>
    <row r="88" spans="2:12" ht="14.25">
      <c r="B88" s="170"/>
      <c r="D88" s="170" t="s">
        <v>408</v>
      </c>
      <c r="K88" s="556"/>
      <c r="L88" s="170"/>
    </row>
    <row r="89" spans="2:12" ht="14.25">
      <c r="B89" s="170"/>
      <c r="D89" s="170" t="s">
        <v>412</v>
      </c>
      <c r="L89" s="170"/>
    </row>
    <row r="90" spans="4:12" ht="15" thickBot="1">
      <c r="D90" s="179" t="s">
        <v>413</v>
      </c>
      <c r="L90" s="179"/>
    </row>
    <row r="91" spans="2:19" ht="32.25" customHeight="1" thickBot="1">
      <c r="B91" s="145"/>
      <c r="C91" s="148"/>
      <c r="D91" s="752" t="s">
        <v>384</v>
      </c>
      <c r="E91" s="753"/>
      <c r="F91" s="753"/>
      <c r="G91" s="753"/>
      <c r="H91" s="753"/>
      <c r="I91" s="753"/>
      <c r="J91" s="753"/>
      <c r="K91" s="753"/>
      <c r="L91" s="739"/>
      <c r="M91" s="739"/>
      <c r="N91" s="739"/>
      <c r="O91" s="739"/>
      <c r="P91" s="739"/>
      <c r="Q91" s="739"/>
      <c r="R91" s="739"/>
      <c r="S91" s="740"/>
    </row>
    <row r="92" spans="2:19" ht="32.25" customHeight="1" thickBot="1">
      <c r="B92" s="145"/>
      <c r="C92" s="148"/>
      <c r="D92" s="738" t="s">
        <v>11</v>
      </c>
      <c r="E92" s="739"/>
      <c r="F92" s="739"/>
      <c r="G92" s="740"/>
      <c r="H92" s="738" t="s">
        <v>12</v>
      </c>
      <c r="I92" s="739"/>
      <c r="J92" s="739"/>
      <c r="K92" s="740"/>
      <c r="L92" s="738" t="s">
        <v>13</v>
      </c>
      <c r="M92" s="739"/>
      <c r="N92" s="739"/>
      <c r="O92" s="740"/>
      <c r="P92" s="738" t="s">
        <v>14</v>
      </c>
      <c r="Q92" s="739"/>
      <c r="R92" s="739"/>
      <c r="S92" s="740"/>
    </row>
    <row r="93" spans="2:19" ht="51" customHeight="1">
      <c r="B93" s="149"/>
      <c r="C93" s="148"/>
      <c r="D93" s="741" t="s">
        <v>385</v>
      </c>
      <c r="E93" s="743" t="s">
        <v>386</v>
      </c>
      <c r="F93" s="745" t="s">
        <v>387</v>
      </c>
      <c r="G93" s="747" t="s">
        <v>410</v>
      </c>
      <c r="H93" s="741" t="s">
        <v>385</v>
      </c>
      <c r="I93" s="743" t="s">
        <v>386</v>
      </c>
      <c r="J93" s="745" t="s">
        <v>387</v>
      </c>
      <c r="K93" s="747" t="s">
        <v>410</v>
      </c>
      <c r="L93" s="741" t="s">
        <v>385</v>
      </c>
      <c r="M93" s="743" t="s">
        <v>386</v>
      </c>
      <c r="N93" s="745" t="s">
        <v>387</v>
      </c>
      <c r="O93" s="747" t="s">
        <v>410</v>
      </c>
      <c r="P93" s="741" t="s">
        <v>385</v>
      </c>
      <c r="Q93" s="743" t="s">
        <v>386</v>
      </c>
      <c r="R93" s="745" t="s">
        <v>387</v>
      </c>
      <c r="S93" s="747" t="s">
        <v>410</v>
      </c>
    </row>
    <row r="94" spans="2:19" ht="33" customHeight="1" thickBot="1">
      <c r="B94" s="554">
        <v>3</v>
      </c>
      <c r="C94" s="190" t="s">
        <v>10</v>
      </c>
      <c r="D94" s="742"/>
      <c r="E94" s="744"/>
      <c r="F94" s="746"/>
      <c r="G94" s="748"/>
      <c r="H94" s="742"/>
      <c r="I94" s="744"/>
      <c r="J94" s="746"/>
      <c r="K94" s="748"/>
      <c r="L94" s="742"/>
      <c r="M94" s="744"/>
      <c r="N94" s="746"/>
      <c r="O94" s="748"/>
      <c r="P94" s="742"/>
      <c r="Q94" s="744"/>
      <c r="R94" s="746"/>
      <c r="S94" s="748"/>
    </row>
    <row r="95" spans="2:19" ht="15.75" customHeight="1">
      <c r="B95" s="749" t="s">
        <v>556</v>
      </c>
      <c r="C95" s="150" t="s">
        <v>390</v>
      </c>
      <c r="D95" s="307">
        <v>12901.806503</v>
      </c>
      <c r="E95" s="308">
        <v>12916.09551</v>
      </c>
      <c r="F95" s="308">
        <v>0</v>
      </c>
      <c r="G95" s="172"/>
      <c r="H95" s="307">
        <v>11379.504444</v>
      </c>
      <c r="I95" s="308">
        <v>11394.025614</v>
      </c>
      <c r="J95" s="308">
        <v>0.003201</v>
      </c>
      <c r="K95" s="172"/>
      <c r="L95" s="307">
        <v>14915.234263</v>
      </c>
      <c r="M95" s="308">
        <v>14933.179448</v>
      </c>
      <c r="N95" s="308">
        <v>0.942547</v>
      </c>
      <c r="O95" s="172"/>
      <c r="P95" s="307">
        <v>12527.486851</v>
      </c>
      <c r="Q95" s="308">
        <v>12549.426822</v>
      </c>
      <c r="R95" s="308">
        <v>1.670062</v>
      </c>
      <c r="S95" s="172"/>
    </row>
    <row r="96" spans="2:19" ht="15.75" customHeight="1">
      <c r="B96" s="750"/>
      <c r="C96" s="153" t="s">
        <v>391</v>
      </c>
      <c r="D96" s="174">
        <v>30.847356</v>
      </c>
      <c r="E96" s="175">
        <v>14.17936</v>
      </c>
      <c r="F96" s="175">
        <v>2.835872</v>
      </c>
      <c r="G96" s="173"/>
      <c r="H96" s="174">
        <v>31.063654</v>
      </c>
      <c r="I96" s="175">
        <v>14.397555</v>
      </c>
      <c r="J96" s="175">
        <v>2.879511</v>
      </c>
      <c r="K96" s="173"/>
      <c r="L96" s="174">
        <v>28.979423</v>
      </c>
      <c r="M96" s="175">
        <v>13.953998</v>
      </c>
      <c r="N96" s="175">
        <v>2.7908</v>
      </c>
      <c r="O96" s="173"/>
      <c r="P96" s="174">
        <v>15.650033</v>
      </c>
      <c r="Q96" s="175">
        <v>0.638134</v>
      </c>
      <c r="R96" s="175">
        <v>0.127627</v>
      </c>
      <c r="S96" s="173"/>
    </row>
    <row r="97" spans="2:19" ht="15.75" customHeight="1">
      <c r="B97" s="750"/>
      <c r="C97" s="153" t="s">
        <v>392</v>
      </c>
      <c r="D97" s="174">
        <v>20.287139</v>
      </c>
      <c r="E97" s="175">
        <v>20.284284</v>
      </c>
      <c r="F97" s="175">
        <v>10.142145</v>
      </c>
      <c r="G97" s="173"/>
      <c r="H97" s="174">
        <v>27.375613</v>
      </c>
      <c r="I97" s="175">
        <v>27.367158</v>
      </c>
      <c r="J97" s="175">
        <v>13.655265</v>
      </c>
      <c r="K97" s="173"/>
      <c r="L97" s="174">
        <v>28.028787</v>
      </c>
      <c r="M97" s="175">
        <v>28.018873</v>
      </c>
      <c r="N97" s="175">
        <v>14.009436</v>
      </c>
      <c r="O97" s="173"/>
      <c r="P97" s="174">
        <v>24.665105</v>
      </c>
      <c r="Q97" s="175">
        <v>24.655846</v>
      </c>
      <c r="R97" s="175">
        <v>12.327923</v>
      </c>
      <c r="S97" s="173"/>
    </row>
    <row r="98" spans="2:19" ht="15.75" customHeight="1">
      <c r="B98" s="750"/>
      <c r="C98" s="153" t="s">
        <v>393</v>
      </c>
      <c r="D98" s="174">
        <v>0</v>
      </c>
      <c r="E98" s="175">
        <v>0</v>
      </c>
      <c r="F98" s="175">
        <v>0</v>
      </c>
      <c r="G98" s="173"/>
      <c r="H98" s="174">
        <v>0</v>
      </c>
      <c r="I98" s="175">
        <v>0</v>
      </c>
      <c r="J98" s="175">
        <v>0</v>
      </c>
      <c r="K98" s="173"/>
      <c r="L98" s="174">
        <v>0</v>
      </c>
      <c r="M98" s="175">
        <v>0</v>
      </c>
      <c r="N98" s="175">
        <v>0</v>
      </c>
      <c r="O98" s="173"/>
      <c r="P98" s="174">
        <v>0</v>
      </c>
      <c r="Q98" s="175">
        <v>0</v>
      </c>
      <c r="R98" s="175">
        <v>0</v>
      </c>
      <c r="S98" s="173"/>
    </row>
    <row r="99" spans="2:19" ht="15.75" customHeight="1">
      <c r="B99" s="750"/>
      <c r="C99" s="153" t="s">
        <v>394</v>
      </c>
      <c r="D99" s="174">
        <v>0</v>
      </c>
      <c r="E99" s="175">
        <v>0</v>
      </c>
      <c r="F99" s="175">
        <v>0</v>
      </c>
      <c r="G99" s="173"/>
      <c r="H99" s="174">
        <v>0</v>
      </c>
      <c r="I99" s="175">
        <v>0</v>
      </c>
      <c r="J99" s="175">
        <v>0</v>
      </c>
      <c r="K99" s="173"/>
      <c r="L99" s="174">
        <v>0</v>
      </c>
      <c r="M99" s="175">
        <v>0</v>
      </c>
      <c r="N99" s="175">
        <v>0</v>
      </c>
      <c r="O99" s="173"/>
      <c r="P99" s="174">
        <v>0</v>
      </c>
      <c r="Q99" s="175">
        <v>0</v>
      </c>
      <c r="R99" s="175">
        <v>0</v>
      </c>
      <c r="S99" s="173"/>
    </row>
    <row r="100" spans="2:19" ht="15.75" customHeight="1">
      <c r="B100" s="750"/>
      <c r="C100" s="153" t="s">
        <v>395</v>
      </c>
      <c r="D100" s="174">
        <v>123.959646</v>
      </c>
      <c r="E100" s="175">
        <v>123.829743</v>
      </c>
      <c r="F100" s="175">
        <v>58.788525</v>
      </c>
      <c r="G100" s="173"/>
      <c r="H100" s="174">
        <v>116.228518</v>
      </c>
      <c r="I100" s="175">
        <v>116.161596</v>
      </c>
      <c r="J100" s="175">
        <v>55.446196</v>
      </c>
      <c r="K100" s="173"/>
      <c r="L100" s="174">
        <v>117.817818</v>
      </c>
      <c r="M100" s="175">
        <v>117.753523</v>
      </c>
      <c r="N100" s="175">
        <v>56.169953</v>
      </c>
      <c r="O100" s="173"/>
      <c r="P100" s="174">
        <v>142.110161</v>
      </c>
      <c r="Q100" s="175">
        <v>141.775512</v>
      </c>
      <c r="R100" s="175">
        <v>67.918702</v>
      </c>
      <c r="S100" s="173"/>
    </row>
    <row r="101" spans="2:19" ht="15.75" customHeight="1">
      <c r="B101" s="750"/>
      <c r="C101" s="153" t="s">
        <v>396</v>
      </c>
      <c r="D101" s="174">
        <v>138.317621</v>
      </c>
      <c r="E101" s="175">
        <v>133.69259</v>
      </c>
      <c r="F101" s="175">
        <v>130.190025</v>
      </c>
      <c r="G101" s="173"/>
      <c r="H101" s="174">
        <v>153.121699</v>
      </c>
      <c r="I101" s="175">
        <v>148.449448</v>
      </c>
      <c r="J101" s="175">
        <v>140.393925</v>
      </c>
      <c r="K101" s="173"/>
      <c r="L101" s="174">
        <v>296.533062</v>
      </c>
      <c r="M101" s="175">
        <v>272.105449</v>
      </c>
      <c r="N101" s="175">
        <v>268.799435</v>
      </c>
      <c r="O101" s="173"/>
      <c r="P101" s="174">
        <v>251.243185</v>
      </c>
      <c r="Q101" s="175">
        <v>236.850222</v>
      </c>
      <c r="R101" s="175">
        <v>224.269214</v>
      </c>
      <c r="S101" s="173"/>
    </row>
    <row r="102" spans="2:19" ht="15.75" customHeight="1">
      <c r="B102" s="750"/>
      <c r="C102" s="156" t="s">
        <v>397</v>
      </c>
      <c r="D102" s="174">
        <v>2.81971</v>
      </c>
      <c r="E102" s="175">
        <v>2.514128</v>
      </c>
      <c r="F102" s="175">
        <v>2.514061</v>
      </c>
      <c r="G102" s="173"/>
      <c r="H102" s="174">
        <v>2.488252</v>
      </c>
      <c r="I102" s="175">
        <v>2.319774</v>
      </c>
      <c r="J102" s="175">
        <v>2.319774</v>
      </c>
      <c r="K102" s="173"/>
      <c r="L102" s="174">
        <v>2.763842</v>
      </c>
      <c r="M102" s="175">
        <v>2.598263</v>
      </c>
      <c r="N102" s="175">
        <v>2.598263</v>
      </c>
      <c r="O102" s="173"/>
      <c r="P102" s="174">
        <v>2.532507</v>
      </c>
      <c r="Q102" s="175">
        <v>2.300388</v>
      </c>
      <c r="R102" s="175">
        <v>2.300388</v>
      </c>
      <c r="S102" s="173"/>
    </row>
    <row r="103" spans="2:19" ht="15.75" customHeight="1">
      <c r="B103" s="750"/>
      <c r="C103" s="153" t="s">
        <v>398</v>
      </c>
      <c r="D103" s="174">
        <v>1.367632</v>
      </c>
      <c r="E103" s="175">
        <v>0.666678</v>
      </c>
      <c r="F103" s="175">
        <v>0.474264</v>
      </c>
      <c r="G103" s="173"/>
      <c r="H103" s="174">
        <v>1.619269</v>
      </c>
      <c r="I103" s="175">
        <v>0.667693</v>
      </c>
      <c r="J103" s="175">
        <v>0.495904</v>
      </c>
      <c r="K103" s="173"/>
      <c r="L103" s="174">
        <v>1.601326</v>
      </c>
      <c r="M103" s="175">
        <v>0.709416</v>
      </c>
      <c r="N103" s="175">
        <v>0.52709</v>
      </c>
      <c r="O103" s="173"/>
      <c r="P103" s="174">
        <v>1.582484</v>
      </c>
      <c r="Q103" s="175">
        <v>0.694586</v>
      </c>
      <c r="R103" s="175">
        <v>0.516478</v>
      </c>
      <c r="S103" s="173"/>
    </row>
    <row r="104" spans="2:19" ht="15.75" customHeight="1">
      <c r="B104" s="750"/>
      <c r="C104" s="156" t="s">
        <v>397</v>
      </c>
      <c r="D104" s="174">
        <v>0.033407</v>
      </c>
      <c r="E104" s="175">
        <v>0.032618</v>
      </c>
      <c r="F104" s="175">
        <v>0.018638</v>
      </c>
      <c r="G104" s="173"/>
      <c r="H104" s="174">
        <v>0.186798</v>
      </c>
      <c r="I104" s="175">
        <v>0.186672</v>
      </c>
      <c r="J104" s="175">
        <v>0.135137</v>
      </c>
      <c r="K104" s="173"/>
      <c r="L104" s="174">
        <v>0.277259</v>
      </c>
      <c r="M104" s="175">
        <v>0.277085</v>
      </c>
      <c r="N104" s="175">
        <v>0.202842</v>
      </c>
      <c r="O104" s="173"/>
      <c r="P104" s="174">
        <v>0.293574</v>
      </c>
      <c r="Q104" s="175">
        <v>0.293356</v>
      </c>
      <c r="R104" s="175">
        <v>0.215555</v>
      </c>
      <c r="S104" s="173"/>
    </row>
    <row r="105" spans="2:19" ht="15.75" customHeight="1">
      <c r="B105" s="750"/>
      <c r="C105" s="153" t="s">
        <v>399</v>
      </c>
      <c r="D105" s="174">
        <v>0.313072</v>
      </c>
      <c r="E105" s="175">
        <v>0.282398</v>
      </c>
      <c r="F105" s="175">
        <v>0.090022</v>
      </c>
      <c r="G105" s="173"/>
      <c r="H105" s="174">
        <v>0.190329</v>
      </c>
      <c r="I105" s="175">
        <v>0.186177</v>
      </c>
      <c r="J105" s="175">
        <v>0.057135</v>
      </c>
      <c r="K105" s="173"/>
      <c r="L105" s="174">
        <v>0.186202</v>
      </c>
      <c r="M105" s="175">
        <v>0.181954</v>
      </c>
      <c r="N105" s="175">
        <v>0.056087</v>
      </c>
      <c r="O105" s="173"/>
      <c r="P105" s="174">
        <v>0.224425</v>
      </c>
      <c r="Q105" s="175">
        <v>0.217718</v>
      </c>
      <c r="R105" s="175">
        <v>0.069024</v>
      </c>
      <c r="S105" s="173"/>
    </row>
    <row r="106" spans="2:19" ht="15.75" customHeight="1">
      <c r="B106" s="750"/>
      <c r="C106" s="156" t="s">
        <v>397</v>
      </c>
      <c r="D106" s="174">
        <v>0.103766</v>
      </c>
      <c r="E106" s="175">
        <v>0.100761</v>
      </c>
      <c r="F106" s="175">
        <v>0.026869</v>
      </c>
      <c r="G106" s="173"/>
      <c r="H106" s="174">
        <v>0.098549</v>
      </c>
      <c r="I106" s="175">
        <v>0.096317</v>
      </c>
      <c r="J106" s="175">
        <v>0.025684</v>
      </c>
      <c r="K106" s="173"/>
      <c r="L106" s="174">
        <v>0.093342</v>
      </c>
      <c r="M106" s="175">
        <v>0.091168</v>
      </c>
      <c r="N106" s="175">
        <v>0.024311</v>
      </c>
      <c r="O106" s="173"/>
      <c r="P106" s="174">
        <v>0.088037</v>
      </c>
      <c r="Q106" s="175">
        <v>0.086144</v>
      </c>
      <c r="R106" s="175">
        <v>0.022972</v>
      </c>
      <c r="S106" s="173"/>
    </row>
    <row r="107" spans="2:19" ht="15.75" customHeight="1">
      <c r="B107" s="750"/>
      <c r="C107" s="153" t="s">
        <v>400</v>
      </c>
      <c r="D107" s="174">
        <v>0.000358</v>
      </c>
      <c r="E107" s="175">
        <v>0.000173</v>
      </c>
      <c r="F107" s="175">
        <v>0.000173</v>
      </c>
      <c r="G107" s="176">
        <v>0.000185</v>
      </c>
      <c r="H107" s="174">
        <v>0.00033</v>
      </c>
      <c r="I107" s="175">
        <v>0.000318</v>
      </c>
      <c r="J107" s="175">
        <v>0.000318</v>
      </c>
      <c r="K107" s="176">
        <v>1.1E-05</v>
      </c>
      <c r="L107" s="174">
        <v>1.4E-05</v>
      </c>
      <c r="M107" s="175">
        <v>7E-06</v>
      </c>
      <c r="N107" s="175">
        <v>7E-06</v>
      </c>
      <c r="O107" s="176">
        <v>7E-06</v>
      </c>
      <c r="P107" s="174">
        <v>0.000115</v>
      </c>
      <c r="Q107" s="175">
        <v>7.5E-05</v>
      </c>
      <c r="R107" s="175">
        <v>7.5E-05</v>
      </c>
      <c r="S107" s="176">
        <v>4E-05</v>
      </c>
    </row>
    <row r="108" spans="2:19" ht="15.75" customHeight="1">
      <c r="B108" s="750"/>
      <c r="C108" s="153" t="s">
        <v>401</v>
      </c>
      <c r="D108" s="174">
        <v>0</v>
      </c>
      <c r="E108" s="175">
        <v>0</v>
      </c>
      <c r="F108" s="175">
        <v>0</v>
      </c>
      <c r="G108" s="173"/>
      <c r="H108" s="174">
        <v>0</v>
      </c>
      <c r="I108" s="175">
        <v>0</v>
      </c>
      <c r="J108" s="175">
        <v>0</v>
      </c>
      <c r="K108" s="173"/>
      <c r="L108" s="174">
        <v>0</v>
      </c>
      <c r="M108" s="175">
        <v>0</v>
      </c>
      <c r="N108" s="175">
        <v>0</v>
      </c>
      <c r="O108" s="173"/>
      <c r="P108" s="174">
        <v>0</v>
      </c>
      <c r="Q108" s="175">
        <v>0</v>
      </c>
      <c r="R108" s="175">
        <v>0</v>
      </c>
      <c r="S108" s="173"/>
    </row>
    <row r="109" spans="2:19" ht="15.75" customHeight="1">
      <c r="B109" s="750"/>
      <c r="C109" s="153" t="s">
        <v>402</v>
      </c>
      <c r="D109" s="174">
        <v>26.57345</v>
      </c>
      <c r="E109" s="175">
        <v>26.567583</v>
      </c>
      <c r="F109" s="175">
        <v>2.656758</v>
      </c>
      <c r="G109" s="173"/>
      <c r="H109" s="174">
        <v>26.540723</v>
      </c>
      <c r="I109" s="175">
        <v>26.535844</v>
      </c>
      <c r="J109" s="175">
        <v>2.653584</v>
      </c>
      <c r="K109" s="173"/>
      <c r="L109" s="174">
        <v>16.42694</v>
      </c>
      <c r="M109" s="175">
        <v>16.426314</v>
      </c>
      <c r="N109" s="175">
        <v>1.642631</v>
      </c>
      <c r="O109" s="173"/>
      <c r="P109" s="174">
        <v>6.426358</v>
      </c>
      <c r="Q109" s="175">
        <v>6.426007</v>
      </c>
      <c r="R109" s="175">
        <v>0.642601</v>
      </c>
      <c r="S109" s="173"/>
    </row>
    <row r="110" spans="2:19" ht="25.5" customHeight="1">
      <c r="B110" s="750"/>
      <c r="C110" s="153" t="s">
        <v>403</v>
      </c>
      <c r="D110" s="174">
        <v>0</v>
      </c>
      <c r="E110" s="175">
        <v>0</v>
      </c>
      <c r="F110" s="175">
        <v>0</v>
      </c>
      <c r="G110" s="173"/>
      <c r="H110" s="174">
        <v>0</v>
      </c>
      <c r="I110" s="175">
        <v>0</v>
      </c>
      <c r="J110" s="175">
        <v>0</v>
      </c>
      <c r="K110" s="173"/>
      <c r="L110" s="174">
        <v>0</v>
      </c>
      <c r="M110" s="175">
        <v>0</v>
      </c>
      <c r="N110" s="175">
        <v>0</v>
      </c>
      <c r="O110" s="173"/>
      <c r="P110" s="174">
        <v>0</v>
      </c>
      <c r="Q110" s="175">
        <v>0</v>
      </c>
      <c r="R110" s="175">
        <v>0</v>
      </c>
      <c r="S110" s="173"/>
    </row>
    <row r="111" spans="2:19" ht="15.75" customHeight="1">
      <c r="B111" s="750"/>
      <c r="C111" s="153" t="s">
        <v>404</v>
      </c>
      <c r="D111" s="174">
        <v>0</v>
      </c>
      <c r="E111" s="175">
        <v>0</v>
      </c>
      <c r="F111" s="175">
        <v>0</v>
      </c>
      <c r="G111" s="173"/>
      <c r="H111" s="174">
        <v>0</v>
      </c>
      <c r="I111" s="175">
        <v>0</v>
      </c>
      <c r="J111" s="175">
        <v>0</v>
      </c>
      <c r="K111" s="173"/>
      <c r="L111" s="174">
        <v>0</v>
      </c>
      <c r="M111" s="175">
        <v>0</v>
      </c>
      <c r="N111" s="175">
        <v>0</v>
      </c>
      <c r="O111" s="173"/>
      <c r="P111" s="174">
        <v>0</v>
      </c>
      <c r="Q111" s="175">
        <v>0</v>
      </c>
      <c r="R111" s="175">
        <v>0</v>
      </c>
      <c r="S111" s="173"/>
    </row>
    <row r="112" spans="2:19" ht="15.75" customHeight="1">
      <c r="B112" s="750"/>
      <c r="C112" s="153" t="s">
        <v>405</v>
      </c>
      <c r="D112" s="174">
        <v>0</v>
      </c>
      <c r="E112" s="175">
        <v>0</v>
      </c>
      <c r="F112" s="175">
        <v>0</v>
      </c>
      <c r="G112" s="173"/>
      <c r="H112" s="174">
        <v>0</v>
      </c>
      <c r="I112" s="175">
        <v>0</v>
      </c>
      <c r="J112" s="175">
        <v>0</v>
      </c>
      <c r="K112" s="173"/>
      <c r="L112" s="174">
        <v>0</v>
      </c>
      <c r="M112" s="175">
        <v>0</v>
      </c>
      <c r="N112" s="175">
        <v>0</v>
      </c>
      <c r="O112" s="173"/>
      <c r="P112" s="174">
        <v>0</v>
      </c>
      <c r="Q112" s="175">
        <v>0</v>
      </c>
      <c r="R112" s="175">
        <v>0</v>
      </c>
      <c r="S112" s="173"/>
    </row>
    <row r="113" spans="2:19" ht="15.75" customHeight="1" hidden="1">
      <c r="B113" s="750"/>
      <c r="C113" s="157"/>
      <c r="D113" s="174"/>
      <c r="E113" s="175"/>
      <c r="F113" s="175"/>
      <c r="G113" s="176"/>
      <c r="H113" s="174"/>
      <c r="I113" s="175"/>
      <c r="J113" s="175"/>
      <c r="K113" s="176"/>
      <c r="L113" s="174"/>
      <c r="M113" s="175"/>
      <c r="N113" s="175"/>
      <c r="O113" s="176"/>
      <c r="P113" s="174"/>
      <c r="Q113" s="175"/>
      <c r="R113" s="175"/>
      <c r="S113" s="176"/>
    </row>
    <row r="114" spans="2:19" ht="15.75" customHeight="1" thickBot="1">
      <c r="B114" s="750"/>
      <c r="C114" s="164" t="s">
        <v>406</v>
      </c>
      <c r="D114" s="174">
        <v>0</v>
      </c>
      <c r="E114" s="175">
        <v>0</v>
      </c>
      <c r="F114" s="175">
        <v>0</v>
      </c>
      <c r="G114" s="173"/>
      <c r="H114" s="174">
        <v>0.002318</v>
      </c>
      <c r="I114" s="175">
        <v>0.002318</v>
      </c>
      <c r="J114" s="175">
        <v>0.002318</v>
      </c>
      <c r="K114" s="173"/>
      <c r="L114" s="174">
        <v>0.002318</v>
      </c>
      <c r="M114" s="175">
        <v>0.002318</v>
      </c>
      <c r="N114" s="175">
        <v>0.002318</v>
      </c>
      <c r="O114" s="173"/>
      <c r="P114" s="174">
        <v>0.002318</v>
      </c>
      <c r="Q114" s="175">
        <v>0.002318</v>
      </c>
      <c r="R114" s="175">
        <v>0.002318</v>
      </c>
      <c r="S114" s="173"/>
    </row>
    <row r="115" spans="2:19" ht="18" customHeight="1" thickBot="1">
      <c r="B115" s="751"/>
      <c r="C115" s="555" t="s">
        <v>411</v>
      </c>
      <c r="D115" s="177"/>
      <c r="E115" s="178"/>
      <c r="F115" s="178"/>
      <c r="G115" s="309">
        <v>3.4894590000000005</v>
      </c>
      <c r="H115" s="177"/>
      <c r="I115" s="178"/>
      <c r="J115" s="178"/>
      <c r="K115" s="309">
        <v>3.3400499999999997</v>
      </c>
      <c r="L115" s="177"/>
      <c r="M115" s="178"/>
      <c r="N115" s="178"/>
      <c r="O115" s="309">
        <v>3.1654940000000007</v>
      </c>
      <c r="P115" s="177"/>
      <c r="Q115" s="178"/>
      <c r="R115" s="178"/>
      <c r="S115" s="309">
        <v>2.2276520000000004</v>
      </c>
    </row>
    <row r="116" spans="2:12" ht="14.25">
      <c r="B116" s="170"/>
      <c r="D116" s="170" t="s">
        <v>408</v>
      </c>
      <c r="K116" s="556"/>
      <c r="L116" s="170"/>
    </row>
    <row r="117" spans="2:12" ht="14.25">
      <c r="B117" s="170"/>
      <c r="D117" s="170" t="s">
        <v>412</v>
      </c>
      <c r="L117" s="170"/>
    </row>
    <row r="118" spans="4:12" ht="15" thickBot="1">
      <c r="D118" s="179" t="s">
        <v>413</v>
      </c>
      <c r="L118" s="179"/>
    </row>
    <row r="119" spans="2:19" ht="32.25" customHeight="1" thickBot="1">
      <c r="B119" s="145"/>
      <c r="C119" s="148"/>
      <c r="D119" s="752" t="s">
        <v>384</v>
      </c>
      <c r="E119" s="753"/>
      <c r="F119" s="753"/>
      <c r="G119" s="753"/>
      <c r="H119" s="753"/>
      <c r="I119" s="753"/>
      <c r="J119" s="753"/>
      <c r="K119" s="753"/>
      <c r="L119" s="739"/>
      <c r="M119" s="739"/>
      <c r="N119" s="739"/>
      <c r="O119" s="739"/>
      <c r="P119" s="739"/>
      <c r="Q119" s="739"/>
      <c r="R119" s="739"/>
      <c r="S119" s="740"/>
    </row>
    <row r="120" spans="2:19" ht="32.25" customHeight="1" thickBot="1">
      <c r="B120" s="145"/>
      <c r="C120" s="148"/>
      <c r="D120" s="738" t="s">
        <v>11</v>
      </c>
      <c r="E120" s="739"/>
      <c r="F120" s="739"/>
      <c r="G120" s="740"/>
      <c r="H120" s="738" t="s">
        <v>12</v>
      </c>
      <c r="I120" s="739"/>
      <c r="J120" s="739"/>
      <c r="K120" s="740"/>
      <c r="L120" s="738" t="s">
        <v>13</v>
      </c>
      <c r="M120" s="739"/>
      <c r="N120" s="739"/>
      <c r="O120" s="740"/>
      <c r="P120" s="738" t="s">
        <v>14</v>
      </c>
      <c r="Q120" s="739"/>
      <c r="R120" s="739"/>
      <c r="S120" s="740"/>
    </row>
    <row r="121" spans="2:19" ht="51" customHeight="1">
      <c r="B121" s="149"/>
      <c r="C121" s="148"/>
      <c r="D121" s="741" t="s">
        <v>385</v>
      </c>
      <c r="E121" s="743" t="s">
        <v>386</v>
      </c>
      <c r="F121" s="745" t="s">
        <v>387</v>
      </c>
      <c r="G121" s="747" t="s">
        <v>410</v>
      </c>
      <c r="H121" s="741" t="s">
        <v>385</v>
      </c>
      <c r="I121" s="743" t="s">
        <v>386</v>
      </c>
      <c r="J121" s="745" t="s">
        <v>387</v>
      </c>
      <c r="K121" s="747" t="s">
        <v>410</v>
      </c>
      <c r="L121" s="741" t="s">
        <v>385</v>
      </c>
      <c r="M121" s="743" t="s">
        <v>386</v>
      </c>
      <c r="N121" s="745" t="s">
        <v>387</v>
      </c>
      <c r="O121" s="747" t="s">
        <v>410</v>
      </c>
      <c r="P121" s="741" t="s">
        <v>385</v>
      </c>
      <c r="Q121" s="743" t="s">
        <v>386</v>
      </c>
      <c r="R121" s="745" t="s">
        <v>387</v>
      </c>
      <c r="S121" s="747" t="s">
        <v>410</v>
      </c>
    </row>
    <row r="122" spans="2:19" ht="33" customHeight="1" thickBot="1">
      <c r="B122" s="554">
        <v>4</v>
      </c>
      <c r="C122" s="190" t="s">
        <v>10</v>
      </c>
      <c r="D122" s="742"/>
      <c r="E122" s="744"/>
      <c r="F122" s="746"/>
      <c r="G122" s="748"/>
      <c r="H122" s="742"/>
      <c r="I122" s="744"/>
      <c r="J122" s="746"/>
      <c r="K122" s="748"/>
      <c r="L122" s="742"/>
      <c r="M122" s="744"/>
      <c r="N122" s="746"/>
      <c r="O122" s="748"/>
      <c r="P122" s="742"/>
      <c r="Q122" s="744"/>
      <c r="R122" s="746"/>
      <c r="S122" s="748"/>
    </row>
    <row r="123" spans="2:19" ht="15.75" customHeight="1">
      <c r="B123" s="749" t="s">
        <v>557</v>
      </c>
      <c r="C123" s="150" t="s">
        <v>390</v>
      </c>
      <c r="D123" s="307">
        <v>2788.3461</v>
      </c>
      <c r="E123" s="308">
        <v>3202.864607</v>
      </c>
      <c r="F123" s="308">
        <v>7.458135</v>
      </c>
      <c r="G123" s="172"/>
      <c r="H123" s="307">
        <v>3231.770668</v>
      </c>
      <c r="I123" s="308">
        <v>3648.515516</v>
      </c>
      <c r="J123" s="308">
        <v>0</v>
      </c>
      <c r="K123" s="172"/>
      <c r="L123" s="307">
        <v>6677.203727</v>
      </c>
      <c r="M123" s="308">
        <v>7095.196858</v>
      </c>
      <c r="N123" s="308">
        <v>0.02216</v>
      </c>
      <c r="O123" s="172"/>
      <c r="P123" s="307">
        <v>1988.023978</v>
      </c>
      <c r="Q123" s="308">
        <v>2400.882981</v>
      </c>
      <c r="R123" s="308">
        <v>2.422063</v>
      </c>
      <c r="S123" s="172"/>
    </row>
    <row r="124" spans="2:19" ht="15.75" customHeight="1">
      <c r="B124" s="750"/>
      <c r="C124" s="153" t="s">
        <v>391</v>
      </c>
      <c r="D124" s="174">
        <v>108.895421</v>
      </c>
      <c r="E124" s="175">
        <v>108.852327</v>
      </c>
      <c r="F124" s="175">
        <v>21.770465</v>
      </c>
      <c r="G124" s="173"/>
      <c r="H124" s="174">
        <v>118.393427</v>
      </c>
      <c r="I124" s="175">
        <v>118.325019</v>
      </c>
      <c r="J124" s="175">
        <v>23.665004</v>
      </c>
      <c r="K124" s="173"/>
      <c r="L124" s="174">
        <v>119.238486</v>
      </c>
      <c r="M124" s="175">
        <v>119.18395</v>
      </c>
      <c r="N124" s="175">
        <v>23.83679</v>
      </c>
      <c r="O124" s="173"/>
      <c r="P124" s="174">
        <v>67.258764</v>
      </c>
      <c r="Q124" s="175">
        <v>67.210433</v>
      </c>
      <c r="R124" s="175">
        <v>13.442087</v>
      </c>
      <c r="S124" s="173"/>
    </row>
    <row r="125" spans="2:19" ht="15.75" customHeight="1">
      <c r="B125" s="750"/>
      <c r="C125" s="153" t="s">
        <v>392</v>
      </c>
      <c r="D125" s="174">
        <v>0</v>
      </c>
      <c r="E125" s="175">
        <v>0</v>
      </c>
      <c r="F125" s="175">
        <v>0</v>
      </c>
      <c r="G125" s="173"/>
      <c r="H125" s="174">
        <v>25.23296</v>
      </c>
      <c r="I125" s="175">
        <v>25.218938</v>
      </c>
      <c r="J125" s="175">
        <v>5.043788</v>
      </c>
      <c r="K125" s="173"/>
      <c r="L125" s="174">
        <v>36.365622</v>
      </c>
      <c r="M125" s="175">
        <v>36.351172</v>
      </c>
      <c r="N125" s="175">
        <v>7.270234</v>
      </c>
      <c r="O125" s="173"/>
      <c r="P125" s="174">
        <v>26.898645</v>
      </c>
      <c r="Q125" s="175">
        <v>26.886769</v>
      </c>
      <c r="R125" s="175">
        <v>5.377354</v>
      </c>
      <c r="S125" s="173"/>
    </row>
    <row r="126" spans="2:19" ht="15.75" customHeight="1">
      <c r="B126" s="750"/>
      <c r="C126" s="153" t="s">
        <v>393</v>
      </c>
      <c r="D126" s="174">
        <v>0</v>
      </c>
      <c r="E126" s="175">
        <v>0</v>
      </c>
      <c r="F126" s="175">
        <v>0</v>
      </c>
      <c r="G126" s="173"/>
      <c r="H126" s="174">
        <v>0</v>
      </c>
      <c r="I126" s="175">
        <v>0</v>
      </c>
      <c r="J126" s="175">
        <v>0</v>
      </c>
      <c r="K126" s="173"/>
      <c r="L126" s="174">
        <v>0</v>
      </c>
      <c r="M126" s="175">
        <v>0</v>
      </c>
      <c r="N126" s="175">
        <v>0</v>
      </c>
      <c r="O126" s="173"/>
      <c r="P126" s="174">
        <v>0</v>
      </c>
      <c r="Q126" s="175">
        <v>0</v>
      </c>
      <c r="R126" s="175">
        <v>0</v>
      </c>
      <c r="S126" s="173"/>
    </row>
    <row r="127" spans="2:19" ht="15.75" customHeight="1">
      <c r="B127" s="750"/>
      <c r="C127" s="153" t="s">
        <v>394</v>
      </c>
      <c r="D127" s="174">
        <v>0</v>
      </c>
      <c r="E127" s="175">
        <v>0</v>
      </c>
      <c r="F127" s="175">
        <v>0</v>
      </c>
      <c r="G127" s="173"/>
      <c r="H127" s="174">
        <v>0</v>
      </c>
      <c r="I127" s="175">
        <v>0</v>
      </c>
      <c r="J127" s="175">
        <v>0</v>
      </c>
      <c r="K127" s="173"/>
      <c r="L127" s="174">
        <v>0</v>
      </c>
      <c r="M127" s="175">
        <v>0</v>
      </c>
      <c r="N127" s="175">
        <v>0</v>
      </c>
      <c r="O127" s="173"/>
      <c r="P127" s="174">
        <v>0</v>
      </c>
      <c r="Q127" s="175">
        <v>0</v>
      </c>
      <c r="R127" s="175">
        <v>0</v>
      </c>
      <c r="S127" s="173"/>
    </row>
    <row r="128" spans="2:19" ht="15.75" customHeight="1">
      <c r="B128" s="750"/>
      <c r="C128" s="153" t="s">
        <v>395</v>
      </c>
      <c r="D128" s="174">
        <v>1558.240095</v>
      </c>
      <c r="E128" s="175">
        <v>1461.971706</v>
      </c>
      <c r="F128" s="175">
        <v>263.211649</v>
      </c>
      <c r="G128" s="173"/>
      <c r="H128" s="174">
        <v>1416.086668</v>
      </c>
      <c r="I128" s="175">
        <v>1330.198674</v>
      </c>
      <c r="J128" s="175">
        <v>187.624841</v>
      </c>
      <c r="K128" s="173"/>
      <c r="L128" s="174">
        <v>2809.954041</v>
      </c>
      <c r="M128" s="175">
        <v>2727.205324</v>
      </c>
      <c r="N128" s="175">
        <v>232.688654</v>
      </c>
      <c r="O128" s="173"/>
      <c r="P128" s="174">
        <v>1745.274246</v>
      </c>
      <c r="Q128" s="175">
        <v>1662.856916</v>
      </c>
      <c r="R128" s="175">
        <v>130.315412</v>
      </c>
      <c r="S128" s="173"/>
    </row>
    <row r="129" spans="2:19" ht="15.75" customHeight="1">
      <c r="B129" s="750"/>
      <c r="C129" s="153" t="s">
        <v>396</v>
      </c>
      <c r="D129" s="174">
        <v>409.359439</v>
      </c>
      <c r="E129" s="175">
        <v>319.538675</v>
      </c>
      <c r="F129" s="175">
        <v>269.478282</v>
      </c>
      <c r="G129" s="173"/>
      <c r="H129" s="174">
        <v>420.170359</v>
      </c>
      <c r="I129" s="175">
        <v>327.238884</v>
      </c>
      <c r="J129" s="175">
        <v>303.460825</v>
      </c>
      <c r="K129" s="173"/>
      <c r="L129" s="174">
        <v>461.972736</v>
      </c>
      <c r="M129" s="175">
        <v>370.529806</v>
      </c>
      <c r="N129" s="175">
        <v>323.516885</v>
      </c>
      <c r="O129" s="173"/>
      <c r="P129" s="174">
        <v>502.997376</v>
      </c>
      <c r="Q129" s="175">
        <v>411.33059</v>
      </c>
      <c r="R129" s="175">
        <v>350.282596</v>
      </c>
      <c r="S129" s="173"/>
    </row>
    <row r="130" spans="2:19" ht="15.75" customHeight="1">
      <c r="B130" s="750"/>
      <c r="C130" s="156" t="s">
        <v>397</v>
      </c>
      <c r="D130" s="174">
        <v>29.033793</v>
      </c>
      <c r="E130" s="175">
        <v>6.104417</v>
      </c>
      <c r="F130" s="175">
        <v>5.979313</v>
      </c>
      <c r="G130" s="173"/>
      <c r="H130" s="174">
        <v>29.078394</v>
      </c>
      <c r="I130" s="175">
        <v>3.576219</v>
      </c>
      <c r="J130" s="175">
        <v>3.542091</v>
      </c>
      <c r="K130" s="173"/>
      <c r="L130" s="174">
        <v>28.834131</v>
      </c>
      <c r="M130" s="175">
        <v>4.474203</v>
      </c>
      <c r="N130" s="175">
        <v>4.408388</v>
      </c>
      <c r="O130" s="173"/>
      <c r="P130" s="174">
        <v>28.877048</v>
      </c>
      <c r="Q130" s="175">
        <v>4.430728</v>
      </c>
      <c r="R130" s="175">
        <v>4.365565</v>
      </c>
      <c r="S130" s="173"/>
    </row>
    <row r="131" spans="2:19" ht="15.75" customHeight="1">
      <c r="B131" s="750"/>
      <c r="C131" s="153" t="s">
        <v>398</v>
      </c>
      <c r="D131" s="174">
        <v>3.806918</v>
      </c>
      <c r="E131" s="175">
        <v>0.907781</v>
      </c>
      <c r="F131" s="175">
        <v>0.621678</v>
      </c>
      <c r="G131" s="173"/>
      <c r="H131" s="174">
        <v>2.973672</v>
      </c>
      <c r="I131" s="175">
        <v>1.48255</v>
      </c>
      <c r="J131" s="175">
        <v>1.05027</v>
      </c>
      <c r="K131" s="173"/>
      <c r="L131" s="174">
        <v>2.788707</v>
      </c>
      <c r="M131" s="175">
        <v>1.552785</v>
      </c>
      <c r="N131" s="175">
        <v>1.098356</v>
      </c>
      <c r="O131" s="173"/>
      <c r="P131" s="174">
        <v>2.952737</v>
      </c>
      <c r="Q131" s="175">
        <v>1.046099</v>
      </c>
      <c r="R131" s="175">
        <v>0.711019</v>
      </c>
      <c r="S131" s="173"/>
    </row>
    <row r="132" spans="2:19" ht="15.75" customHeight="1">
      <c r="B132" s="750"/>
      <c r="C132" s="156" t="s">
        <v>397</v>
      </c>
      <c r="D132" s="174">
        <v>0.677479</v>
      </c>
      <c r="E132" s="175">
        <v>0.36998</v>
      </c>
      <c r="F132" s="175">
        <v>0.218325</v>
      </c>
      <c r="G132" s="173"/>
      <c r="H132" s="174">
        <v>0.664776</v>
      </c>
      <c r="I132" s="175">
        <v>0.379642</v>
      </c>
      <c r="J132" s="175">
        <v>0.223089</v>
      </c>
      <c r="K132" s="173"/>
      <c r="L132" s="174">
        <v>0.646221</v>
      </c>
      <c r="M132" s="175">
        <v>0.396533</v>
      </c>
      <c r="N132" s="175">
        <v>0.231166</v>
      </c>
      <c r="O132" s="173"/>
      <c r="P132" s="174">
        <v>0.62548</v>
      </c>
      <c r="Q132" s="175">
        <v>0.455743</v>
      </c>
      <c r="R132" s="175">
        <v>0.268252</v>
      </c>
      <c r="S132" s="173"/>
    </row>
    <row r="133" spans="2:19" ht="15.75" customHeight="1">
      <c r="B133" s="750"/>
      <c r="C133" s="153" t="s">
        <v>399</v>
      </c>
      <c r="D133" s="174">
        <v>2.129436</v>
      </c>
      <c r="E133" s="175">
        <v>2.116673</v>
      </c>
      <c r="F133" s="175">
        <v>0.901077</v>
      </c>
      <c r="G133" s="173"/>
      <c r="H133" s="174">
        <v>1.984992</v>
      </c>
      <c r="I133" s="175">
        <v>1.974388</v>
      </c>
      <c r="J133" s="175">
        <v>0.852544</v>
      </c>
      <c r="K133" s="173"/>
      <c r="L133" s="174">
        <v>1.678173</v>
      </c>
      <c r="M133" s="175">
        <v>1.668572</v>
      </c>
      <c r="N133" s="175">
        <v>0.746543</v>
      </c>
      <c r="O133" s="173"/>
      <c r="P133" s="174">
        <v>0.465752</v>
      </c>
      <c r="Q133" s="175">
        <v>0.465513</v>
      </c>
      <c r="R133" s="175">
        <v>0.162931</v>
      </c>
      <c r="S133" s="173"/>
    </row>
    <row r="134" spans="2:19" ht="15.75" customHeight="1">
      <c r="B134" s="750"/>
      <c r="C134" s="156" t="s">
        <v>397</v>
      </c>
      <c r="D134" s="174">
        <v>0.000609</v>
      </c>
      <c r="E134" s="175">
        <v>0</v>
      </c>
      <c r="F134" s="175">
        <v>0</v>
      </c>
      <c r="G134" s="173"/>
      <c r="H134" s="174">
        <v>0</v>
      </c>
      <c r="I134" s="175">
        <v>0</v>
      </c>
      <c r="J134" s="175">
        <v>0</v>
      </c>
      <c r="K134" s="173"/>
      <c r="L134" s="174">
        <v>0</v>
      </c>
      <c r="M134" s="175">
        <v>0</v>
      </c>
      <c r="N134" s="175">
        <v>0</v>
      </c>
      <c r="O134" s="173"/>
      <c r="P134" s="174">
        <v>0</v>
      </c>
      <c r="Q134" s="175">
        <v>0</v>
      </c>
      <c r="R134" s="175">
        <v>0</v>
      </c>
      <c r="S134" s="173"/>
    </row>
    <row r="135" spans="2:19" ht="15.75" customHeight="1">
      <c r="B135" s="750"/>
      <c r="C135" s="153" t="s">
        <v>400</v>
      </c>
      <c r="D135" s="174">
        <v>0.018566</v>
      </c>
      <c r="E135" s="175">
        <v>0.007695</v>
      </c>
      <c r="F135" s="175">
        <v>0.007699</v>
      </c>
      <c r="G135" s="176">
        <v>0.01016</v>
      </c>
      <c r="H135" s="174">
        <v>0.014535</v>
      </c>
      <c r="I135" s="175">
        <v>0.010892</v>
      </c>
      <c r="J135" s="175">
        <v>0.010892</v>
      </c>
      <c r="K135" s="176">
        <v>0.003641</v>
      </c>
      <c r="L135" s="174">
        <v>0.016459</v>
      </c>
      <c r="M135" s="175">
        <v>0.01191</v>
      </c>
      <c r="N135" s="175">
        <v>0.01191</v>
      </c>
      <c r="O135" s="176">
        <v>0.004543</v>
      </c>
      <c r="P135" s="174">
        <v>0.016634</v>
      </c>
      <c r="Q135" s="175">
        <v>0.011444</v>
      </c>
      <c r="R135" s="175">
        <v>0.011444</v>
      </c>
      <c r="S135" s="176">
        <v>0.005145</v>
      </c>
    </row>
    <row r="136" spans="2:19" ht="15.75" customHeight="1">
      <c r="B136" s="750"/>
      <c r="C136" s="153" t="s">
        <v>401</v>
      </c>
      <c r="D136" s="174">
        <v>0</v>
      </c>
      <c r="E136" s="175">
        <v>0</v>
      </c>
      <c r="F136" s="175">
        <v>0</v>
      </c>
      <c r="G136" s="173"/>
      <c r="H136" s="174">
        <v>0</v>
      </c>
      <c r="I136" s="175">
        <v>0</v>
      </c>
      <c r="J136" s="175">
        <v>0</v>
      </c>
      <c r="K136" s="173"/>
      <c r="L136" s="174">
        <v>0</v>
      </c>
      <c r="M136" s="175">
        <v>0</v>
      </c>
      <c r="N136" s="175">
        <v>0</v>
      </c>
      <c r="O136" s="173"/>
      <c r="P136" s="174">
        <v>0</v>
      </c>
      <c r="Q136" s="175">
        <v>0</v>
      </c>
      <c r="R136" s="175">
        <v>0</v>
      </c>
      <c r="S136" s="173"/>
    </row>
    <row r="137" spans="2:19" ht="15.75" customHeight="1">
      <c r="B137" s="750"/>
      <c r="C137" s="153" t="s">
        <v>402</v>
      </c>
      <c r="D137" s="174">
        <v>156.372901</v>
      </c>
      <c r="E137" s="175">
        <v>156.360216</v>
      </c>
      <c r="F137" s="175">
        <v>18.331446</v>
      </c>
      <c r="G137" s="173"/>
      <c r="H137" s="174">
        <v>184.913432</v>
      </c>
      <c r="I137" s="175">
        <v>184.901611</v>
      </c>
      <c r="J137" s="175">
        <v>21.195442</v>
      </c>
      <c r="K137" s="173"/>
      <c r="L137" s="174">
        <v>200.75009</v>
      </c>
      <c r="M137" s="175">
        <v>200.747581</v>
      </c>
      <c r="N137" s="175">
        <v>22.827422</v>
      </c>
      <c r="O137" s="173"/>
      <c r="P137" s="174">
        <v>258.869717</v>
      </c>
      <c r="Q137" s="175">
        <v>258.865966</v>
      </c>
      <c r="R137" s="175">
        <v>28.685534</v>
      </c>
      <c r="S137" s="173"/>
    </row>
    <row r="138" spans="2:19" ht="25.5" customHeight="1">
      <c r="B138" s="750"/>
      <c r="C138" s="153" t="s">
        <v>403</v>
      </c>
      <c r="D138" s="174">
        <v>0</v>
      </c>
      <c r="E138" s="175">
        <v>0</v>
      </c>
      <c r="F138" s="175">
        <v>0</v>
      </c>
      <c r="G138" s="173"/>
      <c r="H138" s="174">
        <v>0</v>
      </c>
      <c r="I138" s="175">
        <v>0</v>
      </c>
      <c r="J138" s="175">
        <v>0</v>
      </c>
      <c r="K138" s="173"/>
      <c r="L138" s="174">
        <v>0</v>
      </c>
      <c r="M138" s="175">
        <v>0</v>
      </c>
      <c r="N138" s="175">
        <v>0</v>
      </c>
      <c r="O138" s="173"/>
      <c r="P138" s="174">
        <v>0</v>
      </c>
      <c r="Q138" s="175">
        <v>0</v>
      </c>
      <c r="R138" s="175">
        <v>0</v>
      </c>
      <c r="S138" s="173"/>
    </row>
    <row r="139" spans="2:19" ht="15.75" customHeight="1">
      <c r="B139" s="750"/>
      <c r="C139" s="153" t="s">
        <v>404</v>
      </c>
      <c r="D139" s="174">
        <v>4.714018</v>
      </c>
      <c r="E139" s="175">
        <v>4.714018</v>
      </c>
      <c r="F139" s="175">
        <v>4.708862</v>
      </c>
      <c r="G139" s="173"/>
      <c r="H139" s="174">
        <v>3.961679</v>
      </c>
      <c r="I139" s="175">
        <v>3.961679</v>
      </c>
      <c r="J139" s="175">
        <v>3.961679</v>
      </c>
      <c r="K139" s="173"/>
      <c r="L139" s="174">
        <v>4.885092</v>
      </c>
      <c r="M139" s="175">
        <v>4.885092</v>
      </c>
      <c r="N139" s="175">
        <v>4.876106</v>
      </c>
      <c r="O139" s="173"/>
      <c r="P139" s="174">
        <v>14.753812</v>
      </c>
      <c r="Q139" s="175">
        <v>14.753812</v>
      </c>
      <c r="R139" s="175">
        <v>14.753812</v>
      </c>
      <c r="S139" s="173"/>
    </row>
    <row r="140" spans="2:19" ht="15.75" customHeight="1">
      <c r="B140" s="750"/>
      <c r="C140" s="153" t="s">
        <v>405</v>
      </c>
      <c r="D140" s="174">
        <v>0</v>
      </c>
      <c r="E140" s="175">
        <v>0</v>
      </c>
      <c r="F140" s="175">
        <v>0</v>
      </c>
      <c r="G140" s="173"/>
      <c r="H140" s="174">
        <v>0</v>
      </c>
      <c r="I140" s="175">
        <v>0</v>
      </c>
      <c r="J140" s="175">
        <v>0</v>
      </c>
      <c r="K140" s="173"/>
      <c r="L140" s="174">
        <v>0</v>
      </c>
      <c r="M140" s="175">
        <v>0</v>
      </c>
      <c r="N140" s="175">
        <v>0</v>
      </c>
      <c r="O140" s="173"/>
      <c r="P140" s="174">
        <v>0</v>
      </c>
      <c r="Q140" s="175">
        <v>0</v>
      </c>
      <c r="R140" s="175">
        <v>0</v>
      </c>
      <c r="S140" s="173"/>
    </row>
    <row r="141" spans="2:19" ht="15.75" customHeight="1" hidden="1">
      <c r="B141" s="750"/>
      <c r="C141" s="157"/>
      <c r="D141" s="174"/>
      <c r="E141" s="175"/>
      <c r="F141" s="175"/>
      <c r="G141" s="176"/>
      <c r="H141" s="174"/>
      <c r="I141" s="175"/>
      <c r="J141" s="175"/>
      <c r="K141" s="176"/>
      <c r="L141" s="174"/>
      <c r="M141" s="175"/>
      <c r="N141" s="175"/>
      <c r="O141" s="176"/>
      <c r="P141" s="174"/>
      <c r="Q141" s="175"/>
      <c r="R141" s="175"/>
      <c r="S141" s="176"/>
    </row>
    <row r="142" spans="2:19" ht="15.75" customHeight="1" thickBot="1">
      <c r="B142" s="750"/>
      <c r="C142" s="164" t="s">
        <v>406</v>
      </c>
      <c r="D142" s="174">
        <v>0.030012</v>
      </c>
      <c r="E142" s="175">
        <v>0.030012</v>
      </c>
      <c r="F142" s="175">
        <v>0.030012</v>
      </c>
      <c r="G142" s="173"/>
      <c r="H142" s="174">
        <v>0</v>
      </c>
      <c r="I142" s="175">
        <v>0</v>
      </c>
      <c r="J142" s="175">
        <v>0</v>
      </c>
      <c r="K142" s="173"/>
      <c r="L142" s="174">
        <v>0</v>
      </c>
      <c r="M142" s="175">
        <v>0</v>
      </c>
      <c r="N142" s="175">
        <v>0</v>
      </c>
      <c r="O142" s="173"/>
      <c r="P142" s="174">
        <v>7E-06</v>
      </c>
      <c r="Q142" s="175">
        <v>7E-06</v>
      </c>
      <c r="R142" s="175">
        <v>7E-06</v>
      </c>
      <c r="S142" s="173"/>
    </row>
    <row r="143" spans="2:19" ht="18" customHeight="1" thickBot="1">
      <c r="B143" s="751"/>
      <c r="C143" s="555" t="s">
        <v>411</v>
      </c>
      <c r="D143" s="177"/>
      <c r="E143" s="178"/>
      <c r="F143" s="178"/>
      <c r="G143" s="309">
        <v>1.53111</v>
      </c>
      <c r="H143" s="177"/>
      <c r="I143" s="178"/>
      <c r="J143" s="178"/>
      <c r="K143" s="309">
        <v>1.4006679999999998</v>
      </c>
      <c r="L143" s="177"/>
      <c r="M143" s="178"/>
      <c r="N143" s="178"/>
      <c r="O143" s="309">
        <v>1.177678</v>
      </c>
      <c r="P143" s="177"/>
      <c r="Q143" s="178"/>
      <c r="R143" s="178"/>
      <c r="S143" s="309">
        <v>1.18697</v>
      </c>
    </row>
    <row r="144" spans="2:12" ht="14.25">
      <c r="B144" s="170"/>
      <c r="D144" s="170" t="s">
        <v>408</v>
      </c>
      <c r="K144" s="556"/>
      <c r="L144" s="170"/>
    </row>
    <row r="145" spans="2:12" ht="14.25">
      <c r="B145" s="170"/>
      <c r="D145" s="170" t="s">
        <v>412</v>
      </c>
      <c r="L145" s="170"/>
    </row>
    <row r="146" spans="4:12" ht="15" thickBot="1">
      <c r="D146" s="179" t="s">
        <v>413</v>
      </c>
      <c r="L146" s="179"/>
    </row>
    <row r="147" spans="2:19" ht="32.25" customHeight="1" thickBot="1">
      <c r="B147" s="145"/>
      <c r="C147" s="148"/>
      <c r="D147" s="752" t="s">
        <v>384</v>
      </c>
      <c r="E147" s="753"/>
      <c r="F147" s="753"/>
      <c r="G147" s="753"/>
      <c r="H147" s="753"/>
      <c r="I147" s="753"/>
      <c r="J147" s="753"/>
      <c r="K147" s="753"/>
      <c r="L147" s="739"/>
      <c r="M147" s="739"/>
      <c r="N147" s="739"/>
      <c r="O147" s="739"/>
      <c r="P147" s="739"/>
      <c r="Q147" s="739"/>
      <c r="R147" s="739"/>
      <c r="S147" s="740"/>
    </row>
    <row r="148" spans="2:19" ht="32.25" customHeight="1" thickBot="1">
      <c r="B148" s="145"/>
      <c r="C148" s="148"/>
      <c r="D148" s="738" t="s">
        <v>11</v>
      </c>
      <c r="E148" s="739"/>
      <c r="F148" s="739"/>
      <c r="G148" s="740"/>
      <c r="H148" s="738" t="s">
        <v>12</v>
      </c>
      <c r="I148" s="739"/>
      <c r="J148" s="739"/>
      <c r="K148" s="740"/>
      <c r="L148" s="738" t="s">
        <v>13</v>
      </c>
      <c r="M148" s="739"/>
      <c r="N148" s="739"/>
      <c r="O148" s="740"/>
      <c r="P148" s="738" t="s">
        <v>14</v>
      </c>
      <c r="Q148" s="739"/>
      <c r="R148" s="739"/>
      <c r="S148" s="740"/>
    </row>
    <row r="149" spans="2:19" ht="51" customHeight="1">
      <c r="B149" s="149"/>
      <c r="C149" s="148"/>
      <c r="D149" s="741" t="s">
        <v>385</v>
      </c>
      <c r="E149" s="743" t="s">
        <v>386</v>
      </c>
      <c r="F149" s="745" t="s">
        <v>387</v>
      </c>
      <c r="G149" s="747" t="s">
        <v>410</v>
      </c>
      <c r="H149" s="741" t="s">
        <v>385</v>
      </c>
      <c r="I149" s="743" t="s">
        <v>386</v>
      </c>
      <c r="J149" s="745" t="s">
        <v>387</v>
      </c>
      <c r="K149" s="747" t="s">
        <v>410</v>
      </c>
      <c r="L149" s="741" t="s">
        <v>385</v>
      </c>
      <c r="M149" s="743" t="s">
        <v>386</v>
      </c>
      <c r="N149" s="745" t="s">
        <v>387</v>
      </c>
      <c r="O149" s="747" t="s">
        <v>410</v>
      </c>
      <c r="P149" s="741" t="s">
        <v>385</v>
      </c>
      <c r="Q149" s="743" t="s">
        <v>386</v>
      </c>
      <c r="R149" s="745" t="s">
        <v>387</v>
      </c>
      <c r="S149" s="747" t="s">
        <v>410</v>
      </c>
    </row>
    <row r="150" spans="2:19" ht="33" customHeight="1" thickBot="1">
      <c r="B150" s="554">
        <v>5</v>
      </c>
      <c r="C150" s="190" t="s">
        <v>10</v>
      </c>
      <c r="D150" s="742"/>
      <c r="E150" s="744"/>
      <c r="F150" s="746"/>
      <c r="G150" s="748"/>
      <c r="H150" s="742"/>
      <c r="I150" s="744"/>
      <c r="J150" s="746"/>
      <c r="K150" s="748"/>
      <c r="L150" s="742"/>
      <c r="M150" s="744"/>
      <c r="N150" s="746"/>
      <c r="O150" s="748"/>
      <c r="P150" s="742"/>
      <c r="Q150" s="744"/>
      <c r="R150" s="746"/>
      <c r="S150" s="748"/>
    </row>
    <row r="151" spans="2:19" ht="15.75" customHeight="1">
      <c r="B151" s="749" t="s">
        <v>562</v>
      </c>
      <c r="C151" s="150" t="s">
        <v>390</v>
      </c>
      <c r="D151" s="307">
        <v>688.774</v>
      </c>
      <c r="E151" s="308">
        <v>688.114887</v>
      </c>
      <c r="F151" s="308">
        <v>170.629186</v>
      </c>
      <c r="G151" s="172"/>
      <c r="H151" s="307">
        <v>1020.454996</v>
      </c>
      <c r="I151" s="308">
        <v>1019.803172</v>
      </c>
      <c r="J151" s="308">
        <v>114.040001</v>
      </c>
      <c r="K151" s="172"/>
      <c r="L151" s="307">
        <v>911.707226</v>
      </c>
      <c r="M151" s="308">
        <v>910.862814</v>
      </c>
      <c r="N151" s="308">
        <v>117.831185</v>
      </c>
      <c r="O151" s="172"/>
      <c r="P151" s="307">
        <v>658.600255</v>
      </c>
      <c r="Q151" s="308">
        <v>655.809617</v>
      </c>
      <c r="R151" s="308">
        <v>112.084931</v>
      </c>
      <c r="S151" s="172"/>
    </row>
    <row r="152" spans="2:19" ht="15.75" customHeight="1">
      <c r="B152" s="750"/>
      <c r="C152" s="153" t="s">
        <v>391</v>
      </c>
      <c r="D152" s="174">
        <v>164.175101</v>
      </c>
      <c r="E152" s="175">
        <v>142.294044</v>
      </c>
      <c r="F152" s="175">
        <v>28.687336</v>
      </c>
      <c r="G152" s="173"/>
      <c r="H152" s="174">
        <v>153.146419</v>
      </c>
      <c r="I152" s="175">
        <v>143.788614</v>
      </c>
      <c r="J152" s="175">
        <v>28.980529</v>
      </c>
      <c r="K152" s="173"/>
      <c r="L152" s="174">
        <v>154.131325</v>
      </c>
      <c r="M152" s="175">
        <v>140.669554</v>
      </c>
      <c r="N152" s="175">
        <v>28.351914</v>
      </c>
      <c r="O152" s="173"/>
      <c r="P152" s="174">
        <v>149.871746</v>
      </c>
      <c r="Q152" s="175">
        <v>137.492623</v>
      </c>
      <c r="R152" s="175">
        <v>27.711412</v>
      </c>
      <c r="S152" s="173"/>
    </row>
    <row r="153" spans="2:19" ht="15.75" customHeight="1">
      <c r="B153" s="750"/>
      <c r="C153" s="153" t="s">
        <v>392</v>
      </c>
      <c r="D153" s="174">
        <v>7.55818</v>
      </c>
      <c r="E153" s="175">
        <v>6.766538</v>
      </c>
      <c r="F153" s="175">
        <v>6.535876</v>
      </c>
      <c r="G153" s="173"/>
      <c r="H153" s="174">
        <v>7.359317</v>
      </c>
      <c r="I153" s="175">
        <v>6.63995</v>
      </c>
      <c r="J153" s="175">
        <v>6.311948</v>
      </c>
      <c r="K153" s="173"/>
      <c r="L153" s="174">
        <v>7.687821</v>
      </c>
      <c r="M153" s="175">
        <v>6.587126</v>
      </c>
      <c r="N153" s="175">
        <v>6.238968</v>
      </c>
      <c r="O153" s="173"/>
      <c r="P153" s="174">
        <v>5.695648</v>
      </c>
      <c r="Q153" s="175">
        <v>4.794207</v>
      </c>
      <c r="R153" s="175">
        <v>4.794207</v>
      </c>
      <c r="S153" s="173"/>
    </row>
    <row r="154" spans="2:19" ht="15.75" customHeight="1">
      <c r="B154" s="750"/>
      <c r="C154" s="153" t="s">
        <v>393</v>
      </c>
      <c r="D154" s="174">
        <v>0</v>
      </c>
      <c r="E154" s="175">
        <v>0</v>
      </c>
      <c r="F154" s="175">
        <v>0</v>
      </c>
      <c r="G154" s="173"/>
      <c r="H154" s="174">
        <v>0</v>
      </c>
      <c r="I154" s="175">
        <v>0</v>
      </c>
      <c r="J154" s="175">
        <v>0</v>
      </c>
      <c r="K154" s="173"/>
      <c r="L154" s="174">
        <v>0</v>
      </c>
      <c r="M154" s="175">
        <v>0</v>
      </c>
      <c r="N154" s="175">
        <v>0</v>
      </c>
      <c r="O154" s="173"/>
      <c r="P154" s="174">
        <v>0</v>
      </c>
      <c r="Q154" s="175">
        <v>0</v>
      </c>
      <c r="R154" s="175">
        <v>0</v>
      </c>
      <c r="S154" s="173"/>
    </row>
    <row r="155" spans="2:19" ht="15.75" customHeight="1">
      <c r="B155" s="750"/>
      <c r="C155" s="153" t="s">
        <v>394</v>
      </c>
      <c r="D155" s="174">
        <v>0</v>
      </c>
      <c r="E155" s="175">
        <v>0</v>
      </c>
      <c r="F155" s="175">
        <v>0</v>
      </c>
      <c r="G155" s="173"/>
      <c r="H155" s="174">
        <v>0</v>
      </c>
      <c r="I155" s="175">
        <v>0</v>
      </c>
      <c r="J155" s="175">
        <v>0</v>
      </c>
      <c r="K155" s="173"/>
      <c r="L155" s="174">
        <v>0</v>
      </c>
      <c r="M155" s="175">
        <v>0</v>
      </c>
      <c r="N155" s="175">
        <v>0</v>
      </c>
      <c r="O155" s="173"/>
      <c r="P155" s="174">
        <v>0</v>
      </c>
      <c r="Q155" s="175">
        <v>0</v>
      </c>
      <c r="R155" s="175">
        <v>0</v>
      </c>
      <c r="S155" s="173"/>
    </row>
    <row r="156" spans="2:19" ht="15.75" customHeight="1">
      <c r="B156" s="750"/>
      <c r="C156" s="153" t="s">
        <v>395</v>
      </c>
      <c r="D156" s="174">
        <v>69.358735</v>
      </c>
      <c r="E156" s="175">
        <v>69.257671</v>
      </c>
      <c r="F156" s="175">
        <v>34.628835</v>
      </c>
      <c r="G156" s="173"/>
      <c r="H156" s="174">
        <v>40.926985</v>
      </c>
      <c r="I156" s="175">
        <v>40.801599</v>
      </c>
      <c r="J156" s="175">
        <v>21.167044</v>
      </c>
      <c r="K156" s="173"/>
      <c r="L156" s="174">
        <v>39.469184</v>
      </c>
      <c r="M156" s="175">
        <v>39.250582</v>
      </c>
      <c r="N156" s="175">
        <v>19.587555</v>
      </c>
      <c r="O156" s="173"/>
      <c r="P156" s="174">
        <v>71.212947</v>
      </c>
      <c r="Q156" s="175">
        <v>70.928458</v>
      </c>
      <c r="R156" s="175">
        <v>35.54648</v>
      </c>
      <c r="S156" s="173"/>
    </row>
    <row r="157" spans="2:19" ht="15.75" customHeight="1">
      <c r="B157" s="750"/>
      <c r="C157" s="153" t="s">
        <v>396</v>
      </c>
      <c r="D157" s="174">
        <v>673.748924</v>
      </c>
      <c r="E157" s="175">
        <v>617.687164</v>
      </c>
      <c r="F157" s="175">
        <v>617.268953</v>
      </c>
      <c r="G157" s="173"/>
      <c r="H157" s="174">
        <v>694.9965</v>
      </c>
      <c r="I157" s="175">
        <v>623.902201</v>
      </c>
      <c r="J157" s="175">
        <v>623.83664</v>
      </c>
      <c r="K157" s="173"/>
      <c r="L157" s="174">
        <v>693.360498</v>
      </c>
      <c r="M157" s="175">
        <v>632.641568</v>
      </c>
      <c r="N157" s="175">
        <v>632.606232</v>
      </c>
      <c r="O157" s="173"/>
      <c r="P157" s="174">
        <v>752.774298</v>
      </c>
      <c r="Q157" s="175">
        <v>647.580359</v>
      </c>
      <c r="R157" s="175">
        <v>647.222877</v>
      </c>
      <c r="S157" s="173"/>
    </row>
    <row r="158" spans="2:19" ht="15.75" customHeight="1">
      <c r="B158" s="750"/>
      <c r="C158" s="156" t="s">
        <v>397</v>
      </c>
      <c r="D158" s="174">
        <v>27.622256</v>
      </c>
      <c r="E158" s="175">
        <v>27.608364</v>
      </c>
      <c r="F158" s="175">
        <v>27.190156</v>
      </c>
      <c r="G158" s="173"/>
      <c r="H158" s="174">
        <v>31.400034</v>
      </c>
      <c r="I158" s="175">
        <v>31.364976</v>
      </c>
      <c r="J158" s="175">
        <v>31.299412</v>
      </c>
      <c r="K158" s="173"/>
      <c r="L158" s="174">
        <v>32.574709</v>
      </c>
      <c r="M158" s="175">
        <v>32.540099</v>
      </c>
      <c r="N158" s="175">
        <v>32.504762</v>
      </c>
      <c r="O158" s="173"/>
      <c r="P158" s="174">
        <v>30.0654</v>
      </c>
      <c r="Q158" s="175">
        <v>29.660671</v>
      </c>
      <c r="R158" s="175">
        <v>29.30319</v>
      </c>
      <c r="S158" s="173"/>
    </row>
    <row r="159" spans="2:19" ht="15.75" customHeight="1">
      <c r="B159" s="750"/>
      <c r="C159" s="153" t="s">
        <v>398</v>
      </c>
      <c r="D159" s="174">
        <v>2188.228465</v>
      </c>
      <c r="E159" s="175">
        <v>1903.286945</v>
      </c>
      <c r="F159" s="175">
        <v>1427.368506</v>
      </c>
      <c r="G159" s="173"/>
      <c r="H159" s="174">
        <v>2183.769078</v>
      </c>
      <c r="I159" s="175">
        <v>1902.466584</v>
      </c>
      <c r="J159" s="175">
        <v>1426.832143</v>
      </c>
      <c r="K159" s="173"/>
      <c r="L159" s="174">
        <v>2208.450078</v>
      </c>
      <c r="M159" s="175">
        <v>1894.545513</v>
      </c>
      <c r="N159" s="175">
        <v>1420.90061</v>
      </c>
      <c r="O159" s="173"/>
      <c r="P159" s="174">
        <v>2051.845937</v>
      </c>
      <c r="Q159" s="175">
        <v>1803.871123</v>
      </c>
      <c r="R159" s="175">
        <v>1352.897542</v>
      </c>
      <c r="S159" s="173"/>
    </row>
    <row r="160" spans="2:19" ht="15.75" customHeight="1">
      <c r="B160" s="750"/>
      <c r="C160" s="156" t="s">
        <v>397</v>
      </c>
      <c r="D160" s="174">
        <v>38.060066</v>
      </c>
      <c r="E160" s="175">
        <v>35.685639</v>
      </c>
      <c r="F160" s="175">
        <v>26.732787</v>
      </c>
      <c r="G160" s="173"/>
      <c r="H160" s="174">
        <v>38.750974</v>
      </c>
      <c r="I160" s="175">
        <v>36.960244</v>
      </c>
      <c r="J160" s="175">
        <v>27.702389</v>
      </c>
      <c r="K160" s="173"/>
      <c r="L160" s="174">
        <v>39.605949</v>
      </c>
      <c r="M160" s="175">
        <v>37.542551</v>
      </c>
      <c r="N160" s="175">
        <v>28.148388</v>
      </c>
      <c r="O160" s="173"/>
      <c r="P160" s="174">
        <v>40.195034</v>
      </c>
      <c r="Q160" s="175">
        <v>38.359176</v>
      </c>
      <c r="R160" s="175">
        <v>28.763583</v>
      </c>
      <c r="S160" s="173"/>
    </row>
    <row r="161" spans="2:19" ht="15.75" customHeight="1">
      <c r="B161" s="750"/>
      <c r="C161" s="153" t="s">
        <v>399</v>
      </c>
      <c r="D161" s="174">
        <v>0.084326</v>
      </c>
      <c r="E161" s="175">
        <v>0.08361</v>
      </c>
      <c r="F161" s="175">
        <v>0.029264</v>
      </c>
      <c r="G161" s="173"/>
      <c r="H161" s="174">
        <v>0.056883</v>
      </c>
      <c r="I161" s="175">
        <v>0.052357</v>
      </c>
      <c r="J161" s="175">
        <v>0.018325</v>
      </c>
      <c r="K161" s="173"/>
      <c r="L161" s="174">
        <v>0.055863</v>
      </c>
      <c r="M161" s="175">
        <v>0.051532</v>
      </c>
      <c r="N161" s="175">
        <v>0.018036</v>
      </c>
      <c r="O161" s="173"/>
      <c r="P161" s="174">
        <v>0.116404</v>
      </c>
      <c r="Q161" s="175">
        <v>0.111984</v>
      </c>
      <c r="R161" s="175">
        <v>0.039194</v>
      </c>
      <c r="S161" s="173"/>
    </row>
    <row r="162" spans="2:19" ht="15.75" customHeight="1">
      <c r="B162" s="750"/>
      <c r="C162" s="156" t="s">
        <v>397</v>
      </c>
      <c r="D162" s="174">
        <v>0</v>
      </c>
      <c r="E162" s="175">
        <v>0</v>
      </c>
      <c r="F162" s="175">
        <v>0</v>
      </c>
      <c r="G162" s="173"/>
      <c r="H162" s="174">
        <v>0</v>
      </c>
      <c r="I162" s="175">
        <v>0</v>
      </c>
      <c r="J162" s="175">
        <v>0</v>
      </c>
      <c r="K162" s="173"/>
      <c r="L162" s="174">
        <v>0</v>
      </c>
      <c r="M162" s="175">
        <v>0</v>
      </c>
      <c r="N162" s="175">
        <v>0</v>
      </c>
      <c r="O162" s="173"/>
      <c r="P162" s="174">
        <v>0</v>
      </c>
      <c r="Q162" s="175">
        <v>0</v>
      </c>
      <c r="R162" s="175">
        <v>0</v>
      </c>
      <c r="S162" s="173"/>
    </row>
    <row r="163" spans="2:19" ht="15.75" customHeight="1">
      <c r="B163" s="750"/>
      <c r="C163" s="153" t="s">
        <v>400</v>
      </c>
      <c r="D163" s="174">
        <v>249.299763</v>
      </c>
      <c r="E163" s="175">
        <v>101.921336</v>
      </c>
      <c r="F163" s="175">
        <v>102.320973</v>
      </c>
      <c r="G163" s="176">
        <v>147.067724</v>
      </c>
      <c r="H163" s="174">
        <v>237.038569</v>
      </c>
      <c r="I163" s="175">
        <v>88.498434</v>
      </c>
      <c r="J163" s="175">
        <v>88.921217</v>
      </c>
      <c r="K163" s="176">
        <v>148.222722</v>
      </c>
      <c r="L163" s="174">
        <v>161.619419</v>
      </c>
      <c r="M163" s="175">
        <v>63.283966</v>
      </c>
      <c r="N163" s="175">
        <v>63.791173</v>
      </c>
      <c r="O163" s="176">
        <v>97.841407</v>
      </c>
      <c r="P163" s="174">
        <v>226.672031</v>
      </c>
      <c r="Q163" s="175">
        <v>88.661892</v>
      </c>
      <c r="R163" s="175">
        <v>88.980772</v>
      </c>
      <c r="S163" s="176">
        <v>137.766395</v>
      </c>
    </row>
    <row r="164" spans="2:19" ht="15.75" customHeight="1">
      <c r="B164" s="750"/>
      <c r="C164" s="153" t="s">
        <v>401</v>
      </c>
      <c r="D164" s="174">
        <v>0</v>
      </c>
      <c r="E164" s="175">
        <v>0</v>
      </c>
      <c r="F164" s="175">
        <v>0</v>
      </c>
      <c r="G164" s="173"/>
      <c r="H164" s="174">
        <v>0</v>
      </c>
      <c r="I164" s="175">
        <v>0</v>
      </c>
      <c r="J164" s="175">
        <v>0</v>
      </c>
      <c r="K164" s="173"/>
      <c r="L164" s="174">
        <v>0</v>
      </c>
      <c r="M164" s="175">
        <v>0</v>
      </c>
      <c r="N164" s="175">
        <v>0</v>
      </c>
      <c r="O164" s="173"/>
      <c r="P164" s="174">
        <v>0</v>
      </c>
      <c r="Q164" s="175">
        <v>0</v>
      </c>
      <c r="R164" s="175">
        <v>0</v>
      </c>
      <c r="S164" s="173"/>
    </row>
    <row r="165" spans="2:19" ht="15.75" customHeight="1">
      <c r="B165" s="750"/>
      <c r="C165" s="153" t="s">
        <v>402</v>
      </c>
      <c r="D165" s="174">
        <v>0</v>
      </c>
      <c r="E165" s="175">
        <v>0</v>
      </c>
      <c r="F165" s="175">
        <v>0</v>
      </c>
      <c r="G165" s="173"/>
      <c r="H165" s="174">
        <v>0</v>
      </c>
      <c r="I165" s="175">
        <v>0</v>
      </c>
      <c r="J165" s="175">
        <v>0</v>
      </c>
      <c r="K165" s="173"/>
      <c r="L165" s="174">
        <v>0</v>
      </c>
      <c r="M165" s="175">
        <v>0</v>
      </c>
      <c r="N165" s="175">
        <v>0</v>
      </c>
      <c r="O165" s="173"/>
      <c r="P165" s="174">
        <v>15.044473</v>
      </c>
      <c r="Q165" s="175">
        <v>15.044473</v>
      </c>
      <c r="R165" s="175">
        <v>1.504447</v>
      </c>
      <c r="S165" s="173"/>
    </row>
    <row r="166" spans="2:19" ht="24" customHeight="1">
      <c r="B166" s="750"/>
      <c r="C166" s="153" t="s">
        <v>403</v>
      </c>
      <c r="D166" s="174">
        <v>0</v>
      </c>
      <c r="E166" s="175">
        <v>0</v>
      </c>
      <c r="F166" s="175">
        <v>0</v>
      </c>
      <c r="G166" s="173"/>
      <c r="H166" s="174">
        <v>0</v>
      </c>
      <c r="I166" s="175">
        <v>0</v>
      </c>
      <c r="J166" s="175">
        <v>0</v>
      </c>
      <c r="K166" s="173"/>
      <c r="L166" s="174">
        <v>0</v>
      </c>
      <c r="M166" s="175">
        <v>0</v>
      </c>
      <c r="N166" s="175">
        <v>0</v>
      </c>
      <c r="O166" s="173"/>
      <c r="P166" s="174">
        <v>0</v>
      </c>
      <c r="Q166" s="175">
        <v>0</v>
      </c>
      <c r="R166" s="175">
        <v>0</v>
      </c>
      <c r="S166" s="173"/>
    </row>
    <row r="167" spans="2:19" ht="15.75" customHeight="1">
      <c r="B167" s="750"/>
      <c r="C167" s="153" t="s">
        <v>404</v>
      </c>
      <c r="D167" s="174">
        <v>0</v>
      </c>
      <c r="E167" s="175">
        <v>0</v>
      </c>
      <c r="F167" s="175">
        <v>0</v>
      </c>
      <c r="G167" s="173"/>
      <c r="H167" s="174">
        <v>0</v>
      </c>
      <c r="I167" s="175">
        <v>0</v>
      </c>
      <c r="J167" s="175">
        <v>0</v>
      </c>
      <c r="K167" s="173"/>
      <c r="L167" s="174">
        <v>0</v>
      </c>
      <c r="M167" s="175">
        <v>0</v>
      </c>
      <c r="N167" s="175">
        <v>0</v>
      </c>
      <c r="O167" s="173"/>
      <c r="P167" s="174">
        <v>0</v>
      </c>
      <c r="Q167" s="175">
        <v>0</v>
      </c>
      <c r="R167" s="175">
        <v>0</v>
      </c>
      <c r="S167" s="173"/>
    </row>
    <row r="168" spans="2:19" ht="15.75" customHeight="1">
      <c r="B168" s="750"/>
      <c r="C168" s="153" t="s">
        <v>405</v>
      </c>
      <c r="D168" s="174">
        <v>0</v>
      </c>
      <c r="E168" s="175">
        <v>0</v>
      </c>
      <c r="F168" s="175">
        <v>0</v>
      </c>
      <c r="G168" s="173"/>
      <c r="H168" s="174">
        <v>0</v>
      </c>
      <c r="I168" s="175">
        <v>0</v>
      </c>
      <c r="J168" s="175">
        <v>0</v>
      </c>
      <c r="K168" s="173"/>
      <c r="L168" s="174">
        <v>0</v>
      </c>
      <c r="M168" s="175">
        <v>0</v>
      </c>
      <c r="N168" s="175">
        <v>0</v>
      </c>
      <c r="O168" s="173"/>
      <c r="P168" s="174">
        <v>0</v>
      </c>
      <c r="Q168" s="175">
        <v>0</v>
      </c>
      <c r="R168" s="175">
        <v>0</v>
      </c>
      <c r="S168" s="173"/>
    </row>
    <row r="169" spans="2:19" ht="15.75" customHeight="1" hidden="1">
      <c r="B169" s="750"/>
      <c r="C169" s="157"/>
      <c r="D169" s="174"/>
      <c r="E169" s="175"/>
      <c r="F169" s="175"/>
      <c r="G169" s="176"/>
      <c r="H169" s="174"/>
      <c r="I169" s="175"/>
      <c r="J169" s="175"/>
      <c r="K169" s="176"/>
      <c r="L169" s="174"/>
      <c r="M169" s="175"/>
      <c r="N169" s="175"/>
      <c r="O169" s="176"/>
      <c r="P169" s="174"/>
      <c r="Q169" s="175"/>
      <c r="R169" s="175"/>
      <c r="S169" s="176"/>
    </row>
    <row r="170" spans="2:19" ht="15.75" customHeight="1" thickBot="1">
      <c r="B170" s="750"/>
      <c r="C170" s="164" t="s">
        <v>406</v>
      </c>
      <c r="D170" s="174">
        <v>303.75251</v>
      </c>
      <c r="E170" s="175">
        <v>303.75251</v>
      </c>
      <c r="F170" s="175">
        <v>200.537133</v>
      </c>
      <c r="G170" s="173"/>
      <c r="H170" s="174">
        <v>323.674777</v>
      </c>
      <c r="I170" s="175">
        <v>323.674777</v>
      </c>
      <c r="J170" s="175">
        <v>169.418986</v>
      </c>
      <c r="K170" s="173"/>
      <c r="L170" s="174">
        <v>306.22751</v>
      </c>
      <c r="M170" s="175">
        <v>306.22751</v>
      </c>
      <c r="N170" s="175">
        <v>207.022588</v>
      </c>
      <c r="O170" s="173"/>
      <c r="P170" s="174">
        <v>341.568865</v>
      </c>
      <c r="Q170" s="175">
        <v>341.568865</v>
      </c>
      <c r="R170" s="175">
        <v>216.100875</v>
      </c>
      <c r="S170" s="173"/>
    </row>
    <row r="171" spans="2:19" ht="18" customHeight="1" thickBot="1">
      <c r="B171" s="751"/>
      <c r="C171" s="555" t="s">
        <v>411</v>
      </c>
      <c r="D171" s="177"/>
      <c r="E171" s="178"/>
      <c r="F171" s="178"/>
      <c r="G171" s="309">
        <v>237.949399</v>
      </c>
      <c r="H171" s="177"/>
      <c r="I171" s="178"/>
      <c r="J171" s="178"/>
      <c r="K171" s="309">
        <v>241.166084</v>
      </c>
      <c r="L171" s="177"/>
      <c r="M171" s="178"/>
      <c r="N171" s="178"/>
      <c r="O171" s="309">
        <v>232.466735</v>
      </c>
      <c r="P171" s="177"/>
      <c r="Q171" s="178"/>
      <c r="R171" s="178"/>
      <c r="S171" s="309">
        <v>218.00792299999998</v>
      </c>
    </row>
    <row r="172" spans="2:12" ht="14.25">
      <c r="B172" s="170"/>
      <c r="D172" s="170" t="s">
        <v>408</v>
      </c>
      <c r="K172" s="556"/>
      <c r="L172" s="170"/>
    </row>
    <row r="173" spans="2:12" ht="14.25">
      <c r="B173" s="170"/>
      <c r="D173" s="170" t="s">
        <v>412</v>
      </c>
      <c r="L173" s="170"/>
    </row>
    <row r="174" spans="4:12" ht="15" thickBot="1">
      <c r="D174" s="179" t="s">
        <v>413</v>
      </c>
      <c r="L174" s="179"/>
    </row>
    <row r="175" spans="2:19" ht="32.25" customHeight="1" thickBot="1">
      <c r="B175" s="145"/>
      <c r="C175" s="148"/>
      <c r="D175" s="752" t="s">
        <v>384</v>
      </c>
      <c r="E175" s="753"/>
      <c r="F175" s="753"/>
      <c r="G175" s="753"/>
      <c r="H175" s="753"/>
      <c r="I175" s="753"/>
      <c r="J175" s="753"/>
      <c r="K175" s="753"/>
      <c r="L175" s="739"/>
      <c r="M175" s="739"/>
      <c r="N175" s="739"/>
      <c r="O175" s="739"/>
      <c r="P175" s="739"/>
      <c r="Q175" s="739"/>
      <c r="R175" s="739"/>
      <c r="S175" s="740"/>
    </row>
    <row r="176" spans="2:19" ht="32.25" customHeight="1" thickBot="1">
      <c r="B176" s="145"/>
      <c r="C176" s="148"/>
      <c r="D176" s="738" t="s">
        <v>11</v>
      </c>
      <c r="E176" s="739"/>
      <c r="F176" s="739"/>
      <c r="G176" s="740"/>
      <c r="H176" s="738" t="s">
        <v>12</v>
      </c>
      <c r="I176" s="739"/>
      <c r="J176" s="739"/>
      <c r="K176" s="740"/>
      <c r="L176" s="738" t="s">
        <v>13</v>
      </c>
      <c r="M176" s="739"/>
      <c r="N176" s="739"/>
      <c r="O176" s="740"/>
      <c r="P176" s="738" t="s">
        <v>14</v>
      </c>
      <c r="Q176" s="739"/>
      <c r="R176" s="739"/>
      <c r="S176" s="740"/>
    </row>
    <row r="177" spans="2:19" ht="51" customHeight="1">
      <c r="B177" s="149"/>
      <c r="C177" s="148"/>
      <c r="D177" s="741" t="s">
        <v>385</v>
      </c>
      <c r="E177" s="743" t="s">
        <v>386</v>
      </c>
      <c r="F177" s="745" t="s">
        <v>387</v>
      </c>
      <c r="G177" s="747" t="s">
        <v>410</v>
      </c>
      <c r="H177" s="741" t="s">
        <v>385</v>
      </c>
      <c r="I177" s="743" t="s">
        <v>386</v>
      </c>
      <c r="J177" s="745" t="s">
        <v>387</v>
      </c>
      <c r="K177" s="747" t="s">
        <v>410</v>
      </c>
      <c r="L177" s="741" t="s">
        <v>385</v>
      </c>
      <c r="M177" s="743" t="s">
        <v>386</v>
      </c>
      <c r="N177" s="745" t="s">
        <v>387</v>
      </c>
      <c r="O177" s="747" t="s">
        <v>410</v>
      </c>
      <c r="P177" s="741" t="s">
        <v>385</v>
      </c>
      <c r="Q177" s="743" t="s">
        <v>386</v>
      </c>
      <c r="R177" s="745" t="s">
        <v>387</v>
      </c>
      <c r="S177" s="747" t="s">
        <v>410</v>
      </c>
    </row>
    <row r="178" spans="2:19" ht="33" customHeight="1" thickBot="1">
      <c r="B178" s="554">
        <v>6</v>
      </c>
      <c r="C178" s="190" t="s">
        <v>10</v>
      </c>
      <c r="D178" s="742"/>
      <c r="E178" s="744"/>
      <c r="F178" s="746"/>
      <c r="G178" s="748"/>
      <c r="H178" s="742"/>
      <c r="I178" s="744"/>
      <c r="J178" s="746"/>
      <c r="K178" s="748"/>
      <c r="L178" s="742"/>
      <c r="M178" s="744"/>
      <c r="N178" s="746"/>
      <c r="O178" s="748"/>
      <c r="P178" s="742"/>
      <c r="Q178" s="744"/>
      <c r="R178" s="746"/>
      <c r="S178" s="748"/>
    </row>
    <row r="179" spans="2:19" ht="15.75" customHeight="1">
      <c r="B179" s="749" t="s">
        <v>558</v>
      </c>
      <c r="C179" s="150" t="s">
        <v>390</v>
      </c>
      <c r="D179" s="307">
        <v>824.118864</v>
      </c>
      <c r="E179" s="308">
        <v>85.624176</v>
      </c>
      <c r="F179" s="308">
        <v>0</v>
      </c>
      <c r="G179" s="172"/>
      <c r="H179" s="307">
        <v>821.133347</v>
      </c>
      <c r="I179" s="308">
        <v>87.193119</v>
      </c>
      <c r="J179" s="308">
        <v>0</v>
      </c>
      <c r="K179" s="172"/>
      <c r="L179" s="307">
        <v>849.457305</v>
      </c>
      <c r="M179" s="308">
        <v>91.909456</v>
      </c>
      <c r="N179" s="308">
        <v>0</v>
      </c>
      <c r="O179" s="172"/>
      <c r="P179" s="307">
        <v>732.75211</v>
      </c>
      <c r="Q179" s="308">
        <v>0.073495</v>
      </c>
      <c r="R179" s="308">
        <v>0</v>
      </c>
      <c r="S179" s="172"/>
    </row>
    <row r="180" spans="2:19" ht="15.75" customHeight="1">
      <c r="B180" s="750"/>
      <c r="C180" s="153" t="s">
        <v>391</v>
      </c>
      <c r="D180" s="174">
        <v>0</v>
      </c>
      <c r="E180" s="175">
        <v>0</v>
      </c>
      <c r="F180" s="175">
        <v>0</v>
      </c>
      <c r="G180" s="173"/>
      <c r="H180" s="174">
        <v>0</v>
      </c>
      <c r="I180" s="175">
        <v>0</v>
      </c>
      <c r="J180" s="175">
        <v>0</v>
      </c>
      <c r="K180" s="173"/>
      <c r="L180" s="174">
        <v>0</v>
      </c>
      <c r="M180" s="175">
        <v>0</v>
      </c>
      <c r="N180" s="175">
        <v>0</v>
      </c>
      <c r="O180" s="173"/>
      <c r="P180" s="174">
        <v>0</v>
      </c>
      <c r="Q180" s="175">
        <v>0</v>
      </c>
      <c r="R180" s="175">
        <v>0</v>
      </c>
      <c r="S180" s="173"/>
    </row>
    <row r="181" spans="2:19" ht="15.75" customHeight="1">
      <c r="B181" s="750"/>
      <c r="C181" s="153" t="s">
        <v>392</v>
      </c>
      <c r="D181" s="174">
        <v>0</v>
      </c>
      <c r="E181" s="175">
        <v>0</v>
      </c>
      <c r="F181" s="175">
        <v>0</v>
      </c>
      <c r="G181" s="173"/>
      <c r="H181" s="174">
        <v>0</v>
      </c>
      <c r="I181" s="175">
        <v>0</v>
      </c>
      <c r="J181" s="175">
        <v>0</v>
      </c>
      <c r="K181" s="173"/>
      <c r="L181" s="174">
        <v>0</v>
      </c>
      <c r="M181" s="175">
        <v>0</v>
      </c>
      <c r="N181" s="175">
        <v>0</v>
      </c>
      <c r="O181" s="173"/>
      <c r="P181" s="174">
        <v>0</v>
      </c>
      <c r="Q181" s="175">
        <v>0</v>
      </c>
      <c r="R181" s="175">
        <v>0</v>
      </c>
      <c r="S181" s="173"/>
    </row>
    <row r="182" spans="2:19" ht="15.75" customHeight="1">
      <c r="B182" s="750"/>
      <c r="C182" s="153" t="s">
        <v>393</v>
      </c>
      <c r="D182" s="174">
        <v>0.000175</v>
      </c>
      <c r="E182" s="175">
        <v>0.015697</v>
      </c>
      <c r="F182" s="175">
        <v>0</v>
      </c>
      <c r="G182" s="173"/>
      <c r="H182" s="174">
        <v>0.0002</v>
      </c>
      <c r="I182" s="175">
        <v>0.015923</v>
      </c>
      <c r="J182" s="175">
        <v>0</v>
      </c>
      <c r="K182" s="173"/>
      <c r="L182" s="174">
        <v>6.5E-05</v>
      </c>
      <c r="M182" s="175">
        <v>0.015759</v>
      </c>
      <c r="N182" s="175">
        <v>0</v>
      </c>
      <c r="O182" s="173"/>
      <c r="P182" s="174">
        <v>4.5E-05</v>
      </c>
      <c r="Q182" s="175">
        <v>0.015618</v>
      </c>
      <c r="R182" s="175">
        <v>0</v>
      </c>
      <c r="S182" s="173"/>
    </row>
    <row r="183" spans="2:19" ht="15.75" customHeight="1">
      <c r="B183" s="750"/>
      <c r="C183" s="153" t="s">
        <v>394</v>
      </c>
      <c r="D183" s="174">
        <v>0</v>
      </c>
      <c r="E183" s="175">
        <v>0</v>
      </c>
      <c r="F183" s="175">
        <v>0</v>
      </c>
      <c r="G183" s="173"/>
      <c r="H183" s="174">
        <v>0</v>
      </c>
      <c r="I183" s="175">
        <v>0</v>
      </c>
      <c r="J183" s="175">
        <v>0</v>
      </c>
      <c r="K183" s="173"/>
      <c r="L183" s="174">
        <v>0</v>
      </c>
      <c r="M183" s="175">
        <v>0</v>
      </c>
      <c r="N183" s="175">
        <v>0</v>
      </c>
      <c r="O183" s="173"/>
      <c r="P183" s="174">
        <v>0</v>
      </c>
      <c r="Q183" s="175">
        <v>0</v>
      </c>
      <c r="R183" s="175">
        <v>0</v>
      </c>
      <c r="S183" s="173"/>
    </row>
    <row r="184" spans="2:19" ht="15.75" customHeight="1">
      <c r="B184" s="750"/>
      <c r="C184" s="153" t="s">
        <v>395</v>
      </c>
      <c r="D184" s="174">
        <v>4162.061067</v>
      </c>
      <c r="E184" s="175">
        <v>3742.447763</v>
      </c>
      <c r="F184" s="175">
        <v>218.201353</v>
      </c>
      <c r="G184" s="173"/>
      <c r="H184" s="174">
        <v>3195.600191</v>
      </c>
      <c r="I184" s="175">
        <v>2757.54463</v>
      </c>
      <c r="J184" s="175">
        <v>181.295814</v>
      </c>
      <c r="K184" s="173"/>
      <c r="L184" s="174">
        <v>2868.599073</v>
      </c>
      <c r="M184" s="175">
        <v>2397.707152</v>
      </c>
      <c r="N184" s="175">
        <v>214.384478</v>
      </c>
      <c r="O184" s="173"/>
      <c r="P184" s="174">
        <v>2106.995155</v>
      </c>
      <c r="Q184" s="175">
        <v>1608.575412</v>
      </c>
      <c r="R184" s="175">
        <v>205.028865</v>
      </c>
      <c r="S184" s="173"/>
    </row>
    <row r="185" spans="2:19" ht="15.75" customHeight="1">
      <c r="B185" s="750"/>
      <c r="C185" s="153" t="s">
        <v>396</v>
      </c>
      <c r="D185" s="174">
        <v>659.276832</v>
      </c>
      <c r="E185" s="175">
        <v>549.306156</v>
      </c>
      <c r="F185" s="175">
        <v>496.714157</v>
      </c>
      <c r="G185" s="173"/>
      <c r="H185" s="174">
        <v>733.926149</v>
      </c>
      <c r="I185" s="175">
        <v>688.857943</v>
      </c>
      <c r="J185" s="175">
        <v>633.161523</v>
      </c>
      <c r="K185" s="173"/>
      <c r="L185" s="174">
        <v>1058.2404</v>
      </c>
      <c r="M185" s="175">
        <v>852.433858</v>
      </c>
      <c r="N185" s="175">
        <v>788.292622</v>
      </c>
      <c r="O185" s="173"/>
      <c r="P185" s="174">
        <v>998.511568</v>
      </c>
      <c r="Q185" s="175">
        <v>823.747413</v>
      </c>
      <c r="R185" s="175">
        <v>741.703627</v>
      </c>
      <c r="S185" s="173"/>
    </row>
    <row r="186" spans="2:19" ht="15.75" customHeight="1">
      <c r="B186" s="750"/>
      <c r="C186" s="156" t="s">
        <v>397</v>
      </c>
      <c r="D186" s="174">
        <v>23.593034</v>
      </c>
      <c r="E186" s="175">
        <v>13.939845</v>
      </c>
      <c r="F186" s="175">
        <v>13.939468</v>
      </c>
      <c r="G186" s="173"/>
      <c r="H186" s="174">
        <v>23.535894</v>
      </c>
      <c r="I186" s="175">
        <v>15.624</v>
      </c>
      <c r="J186" s="175">
        <v>15.623591</v>
      </c>
      <c r="K186" s="173"/>
      <c r="L186" s="174">
        <v>25.039351</v>
      </c>
      <c r="M186" s="175">
        <v>16.999771</v>
      </c>
      <c r="N186" s="175">
        <v>16.999367</v>
      </c>
      <c r="O186" s="173"/>
      <c r="P186" s="174">
        <v>25.015739</v>
      </c>
      <c r="Q186" s="175">
        <v>16.292952</v>
      </c>
      <c r="R186" s="175">
        <v>16.100819</v>
      </c>
      <c r="S186" s="173"/>
    </row>
    <row r="187" spans="2:19" ht="15.75" customHeight="1">
      <c r="B187" s="750"/>
      <c r="C187" s="153" t="s">
        <v>398</v>
      </c>
      <c r="D187" s="174">
        <v>6.10082</v>
      </c>
      <c r="E187" s="175">
        <v>2.232733</v>
      </c>
      <c r="F187" s="175">
        <v>1.664111</v>
      </c>
      <c r="G187" s="173"/>
      <c r="H187" s="174">
        <v>5.92265</v>
      </c>
      <c r="I187" s="175">
        <v>2.017902</v>
      </c>
      <c r="J187" s="175">
        <v>1.504232</v>
      </c>
      <c r="K187" s="173"/>
      <c r="L187" s="174">
        <v>5.421113</v>
      </c>
      <c r="M187" s="175">
        <v>2.133719</v>
      </c>
      <c r="N187" s="175">
        <v>1.575335</v>
      </c>
      <c r="O187" s="173"/>
      <c r="P187" s="174">
        <v>5.558719</v>
      </c>
      <c r="Q187" s="175">
        <v>1.658452</v>
      </c>
      <c r="R187" s="175">
        <v>1.225703</v>
      </c>
      <c r="S187" s="173"/>
    </row>
    <row r="188" spans="2:19" ht="15.75" customHeight="1">
      <c r="B188" s="750"/>
      <c r="C188" s="156" t="s">
        <v>397</v>
      </c>
      <c r="D188" s="174">
        <v>1.005012</v>
      </c>
      <c r="E188" s="175">
        <v>0.133131</v>
      </c>
      <c r="F188" s="175">
        <v>0.089409</v>
      </c>
      <c r="G188" s="173"/>
      <c r="H188" s="174">
        <v>1.001822</v>
      </c>
      <c r="I188" s="175">
        <v>0.17832</v>
      </c>
      <c r="J188" s="175">
        <v>0.124544</v>
      </c>
      <c r="K188" s="173"/>
      <c r="L188" s="174">
        <v>1.208201</v>
      </c>
      <c r="M188" s="175">
        <v>0.437817</v>
      </c>
      <c r="N188" s="175">
        <v>0.303411</v>
      </c>
      <c r="O188" s="173"/>
      <c r="P188" s="174">
        <v>0.216615</v>
      </c>
      <c r="Q188" s="175">
        <v>0.195796</v>
      </c>
      <c r="R188" s="175">
        <v>0.128712</v>
      </c>
      <c r="S188" s="173"/>
    </row>
    <row r="189" spans="2:19" ht="15.75" customHeight="1">
      <c r="B189" s="750"/>
      <c r="C189" s="153" t="s">
        <v>399</v>
      </c>
      <c r="D189" s="174">
        <v>6.894409</v>
      </c>
      <c r="E189" s="175">
        <v>6.814327</v>
      </c>
      <c r="F189" s="175">
        <v>2.568882</v>
      </c>
      <c r="G189" s="173"/>
      <c r="H189" s="174">
        <v>8.634439</v>
      </c>
      <c r="I189" s="175">
        <v>8.567287</v>
      </c>
      <c r="J189" s="175">
        <v>3.174343</v>
      </c>
      <c r="K189" s="173"/>
      <c r="L189" s="174">
        <v>153.218486</v>
      </c>
      <c r="M189" s="175">
        <v>151.554264</v>
      </c>
      <c r="N189" s="175">
        <v>75.519822</v>
      </c>
      <c r="O189" s="173"/>
      <c r="P189" s="174">
        <v>2.686124</v>
      </c>
      <c r="Q189" s="175">
        <v>2.634759</v>
      </c>
      <c r="R189" s="175">
        <v>1.085143</v>
      </c>
      <c r="S189" s="173"/>
    </row>
    <row r="190" spans="2:19" ht="15.75" customHeight="1">
      <c r="B190" s="750"/>
      <c r="C190" s="156" t="s">
        <v>397</v>
      </c>
      <c r="D190" s="174">
        <v>0.103877</v>
      </c>
      <c r="E190" s="175">
        <v>0.101557</v>
      </c>
      <c r="F190" s="175">
        <v>0.03783</v>
      </c>
      <c r="G190" s="173"/>
      <c r="H190" s="174">
        <v>0.093222</v>
      </c>
      <c r="I190" s="175">
        <v>0.092653</v>
      </c>
      <c r="J190" s="175">
        <v>0.034868</v>
      </c>
      <c r="K190" s="173"/>
      <c r="L190" s="174">
        <v>0.08559</v>
      </c>
      <c r="M190" s="175">
        <v>0.083286</v>
      </c>
      <c r="N190" s="175">
        <v>0.031728</v>
      </c>
      <c r="O190" s="173"/>
      <c r="P190" s="174">
        <v>0</v>
      </c>
      <c r="Q190" s="175">
        <v>0</v>
      </c>
      <c r="R190" s="175">
        <v>0</v>
      </c>
      <c r="S190" s="173"/>
    </row>
    <row r="191" spans="2:19" ht="15.75" customHeight="1">
      <c r="B191" s="750"/>
      <c r="C191" s="153" t="s">
        <v>400</v>
      </c>
      <c r="D191" s="174">
        <v>0.132809</v>
      </c>
      <c r="E191" s="175">
        <v>0.057523</v>
      </c>
      <c r="F191" s="175">
        <v>0.057523</v>
      </c>
      <c r="G191" s="176">
        <v>0.075287</v>
      </c>
      <c r="H191" s="174">
        <v>0.131848</v>
      </c>
      <c r="I191" s="175">
        <v>0.059088</v>
      </c>
      <c r="J191" s="175">
        <v>0.059088</v>
      </c>
      <c r="K191" s="176">
        <v>0.072762</v>
      </c>
      <c r="L191" s="174">
        <v>0.12896</v>
      </c>
      <c r="M191" s="175">
        <v>0.063176</v>
      </c>
      <c r="N191" s="175">
        <v>0.063176</v>
      </c>
      <c r="O191" s="176">
        <v>0.065785</v>
      </c>
      <c r="P191" s="174">
        <v>0.066761</v>
      </c>
      <c r="Q191" s="175">
        <v>0.028067</v>
      </c>
      <c r="R191" s="175">
        <v>0.028067</v>
      </c>
      <c r="S191" s="176">
        <v>0.038692</v>
      </c>
    </row>
    <row r="192" spans="2:19" ht="15.75" customHeight="1">
      <c r="B192" s="750"/>
      <c r="C192" s="153" t="s">
        <v>401</v>
      </c>
      <c r="D192" s="174">
        <v>161.682455</v>
      </c>
      <c r="E192" s="175">
        <v>156.302646</v>
      </c>
      <c r="F192" s="175">
        <v>234.45397</v>
      </c>
      <c r="G192" s="173"/>
      <c r="H192" s="174">
        <v>0</v>
      </c>
      <c r="I192" s="175">
        <v>0</v>
      </c>
      <c r="J192" s="175">
        <v>0</v>
      </c>
      <c r="K192" s="173"/>
      <c r="L192" s="174">
        <v>0</v>
      </c>
      <c r="M192" s="175">
        <v>0</v>
      </c>
      <c r="N192" s="175">
        <v>0</v>
      </c>
      <c r="O192" s="173"/>
      <c r="P192" s="174">
        <v>0</v>
      </c>
      <c r="Q192" s="175">
        <v>0</v>
      </c>
      <c r="R192" s="175">
        <v>0</v>
      </c>
      <c r="S192" s="173"/>
    </row>
    <row r="193" spans="2:19" ht="15.75" customHeight="1">
      <c r="B193" s="750"/>
      <c r="C193" s="153" t="s">
        <v>402</v>
      </c>
      <c r="D193" s="174">
        <v>9.981153</v>
      </c>
      <c r="E193" s="175">
        <v>9.980055</v>
      </c>
      <c r="F193" s="175">
        <v>0.998006</v>
      </c>
      <c r="G193" s="173"/>
      <c r="H193" s="174">
        <v>10.031546</v>
      </c>
      <c r="I193" s="175">
        <v>10.030655</v>
      </c>
      <c r="J193" s="175">
        <v>1.003066</v>
      </c>
      <c r="K193" s="173"/>
      <c r="L193" s="174">
        <v>20.256033</v>
      </c>
      <c r="M193" s="175">
        <v>20.255571</v>
      </c>
      <c r="N193" s="175">
        <v>2.025557</v>
      </c>
      <c r="O193" s="173"/>
      <c r="P193" s="174">
        <v>64.801029</v>
      </c>
      <c r="Q193" s="175">
        <v>64.799316</v>
      </c>
      <c r="R193" s="175">
        <v>6.479931</v>
      </c>
      <c r="S193" s="173"/>
    </row>
    <row r="194" spans="2:19" ht="27.75" customHeight="1">
      <c r="B194" s="750"/>
      <c r="C194" s="153" t="s">
        <v>403</v>
      </c>
      <c r="D194" s="174">
        <v>0</v>
      </c>
      <c r="E194" s="175">
        <v>0</v>
      </c>
      <c r="F194" s="175">
        <v>0</v>
      </c>
      <c r="G194" s="173"/>
      <c r="H194" s="174">
        <v>0</v>
      </c>
      <c r="I194" s="175">
        <v>0</v>
      </c>
      <c r="J194" s="175">
        <v>0</v>
      </c>
      <c r="K194" s="173"/>
      <c r="L194" s="174">
        <v>0</v>
      </c>
      <c r="M194" s="175">
        <v>0</v>
      </c>
      <c r="N194" s="175">
        <v>0</v>
      </c>
      <c r="O194" s="173"/>
      <c r="P194" s="174">
        <v>0</v>
      </c>
      <c r="Q194" s="175">
        <v>0</v>
      </c>
      <c r="R194" s="175">
        <v>0</v>
      </c>
      <c r="S194" s="173"/>
    </row>
    <row r="195" spans="2:19" ht="18.75" customHeight="1">
      <c r="B195" s="750"/>
      <c r="C195" s="153" t="s">
        <v>404</v>
      </c>
      <c r="D195" s="174">
        <v>62.667696</v>
      </c>
      <c r="E195" s="175">
        <v>62.667696</v>
      </c>
      <c r="F195" s="175">
        <v>62.667696</v>
      </c>
      <c r="G195" s="173"/>
      <c r="H195" s="174">
        <v>58.962055</v>
      </c>
      <c r="I195" s="175">
        <v>58.962055</v>
      </c>
      <c r="J195" s="175">
        <v>58.962055</v>
      </c>
      <c r="K195" s="173"/>
      <c r="L195" s="174">
        <v>60.789204</v>
      </c>
      <c r="M195" s="175">
        <v>55.059038</v>
      </c>
      <c r="N195" s="175">
        <v>55.059038</v>
      </c>
      <c r="O195" s="173"/>
      <c r="P195" s="174">
        <v>73.484533</v>
      </c>
      <c r="Q195" s="175">
        <v>63.733499</v>
      </c>
      <c r="R195" s="175">
        <v>63.730512</v>
      </c>
      <c r="S195" s="173"/>
    </row>
    <row r="196" spans="2:19" ht="15.75" customHeight="1">
      <c r="B196" s="750"/>
      <c r="C196" s="153" t="s">
        <v>405</v>
      </c>
      <c r="D196" s="174">
        <v>3.856427</v>
      </c>
      <c r="E196" s="175">
        <v>3.856427</v>
      </c>
      <c r="F196" s="175">
        <v>3.886802</v>
      </c>
      <c r="G196" s="173"/>
      <c r="H196" s="174">
        <v>3.805171</v>
      </c>
      <c r="I196" s="175">
        <v>3.805171</v>
      </c>
      <c r="J196" s="175">
        <v>3.805171</v>
      </c>
      <c r="K196" s="173"/>
      <c r="L196" s="174">
        <v>6.376665</v>
      </c>
      <c r="M196" s="175">
        <v>6.376665</v>
      </c>
      <c r="N196" s="175">
        <v>9.992976</v>
      </c>
      <c r="O196" s="173"/>
      <c r="P196" s="174">
        <v>11.89634</v>
      </c>
      <c r="Q196" s="175">
        <v>11.89634</v>
      </c>
      <c r="R196" s="175">
        <v>15.363217</v>
      </c>
      <c r="S196" s="173"/>
    </row>
    <row r="197" spans="2:19" ht="15.75" customHeight="1" hidden="1">
      <c r="B197" s="750"/>
      <c r="C197" s="157"/>
      <c r="D197" s="174"/>
      <c r="E197" s="175"/>
      <c r="F197" s="175"/>
      <c r="G197" s="176"/>
      <c r="H197" s="174"/>
      <c r="I197" s="175"/>
      <c r="J197" s="175"/>
      <c r="K197" s="176"/>
      <c r="L197" s="174"/>
      <c r="M197" s="175"/>
      <c r="N197" s="175"/>
      <c r="O197" s="176"/>
      <c r="P197" s="174"/>
      <c r="Q197" s="175"/>
      <c r="R197" s="175"/>
      <c r="S197" s="176"/>
    </row>
    <row r="198" spans="2:19" ht="15.75" customHeight="1" thickBot="1">
      <c r="B198" s="750"/>
      <c r="C198" s="164" t="s">
        <v>406</v>
      </c>
      <c r="D198" s="174">
        <v>1.007815</v>
      </c>
      <c r="E198" s="175">
        <v>1.007815</v>
      </c>
      <c r="F198" s="175">
        <v>1.007815</v>
      </c>
      <c r="G198" s="173"/>
      <c r="H198" s="174">
        <v>0.977818</v>
      </c>
      <c r="I198" s="175">
        <v>0.977818</v>
      </c>
      <c r="J198" s="175">
        <v>0.977818</v>
      </c>
      <c r="K198" s="173"/>
      <c r="L198" s="174">
        <v>1.242766</v>
      </c>
      <c r="M198" s="175">
        <v>1.242766</v>
      </c>
      <c r="N198" s="175">
        <v>1.242766</v>
      </c>
      <c r="O198" s="173"/>
      <c r="P198" s="174">
        <v>1.04166</v>
      </c>
      <c r="Q198" s="175">
        <v>1.04166</v>
      </c>
      <c r="R198" s="175">
        <v>1.04166</v>
      </c>
      <c r="S198" s="173"/>
    </row>
    <row r="199" spans="2:19" ht="18" customHeight="1" thickBot="1">
      <c r="B199" s="751"/>
      <c r="C199" s="555" t="s">
        <v>411</v>
      </c>
      <c r="D199" s="177"/>
      <c r="E199" s="178"/>
      <c r="F199" s="178"/>
      <c r="G199" s="309">
        <v>8.238611</v>
      </c>
      <c r="H199" s="177"/>
      <c r="I199" s="178"/>
      <c r="J199" s="178"/>
      <c r="K199" s="309">
        <v>4.359147</v>
      </c>
      <c r="L199" s="177"/>
      <c r="M199" s="178"/>
      <c r="N199" s="178"/>
      <c r="O199" s="309">
        <v>4.048145</v>
      </c>
      <c r="P199" s="177"/>
      <c r="Q199" s="178"/>
      <c r="R199" s="178"/>
      <c r="S199" s="309">
        <v>2.1713750000000003</v>
      </c>
    </row>
    <row r="200" spans="2:12" ht="14.25">
      <c r="B200" s="170"/>
      <c r="D200" s="170" t="s">
        <v>408</v>
      </c>
      <c r="K200" s="556"/>
      <c r="L200" s="170"/>
    </row>
    <row r="201" spans="2:12" ht="14.25">
      <c r="B201" s="170"/>
      <c r="D201" s="170" t="s">
        <v>412</v>
      </c>
      <c r="L201" s="170"/>
    </row>
    <row r="202" spans="4:12" ht="15" thickBot="1">
      <c r="D202" s="179" t="s">
        <v>413</v>
      </c>
      <c r="L202" s="179"/>
    </row>
    <row r="203" spans="2:19" ht="32.25" customHeight="1" thickBot="1">
      <c r="B203" s="145"/>
      <c r="C203" s="148"/>
      <c r="D203" s="752" t="s">
        <v>384</v>
      </c>
      <c r="E203" s="753"/>
      <c r="F203" s="753"/>
      <c r="G203" s="753"/>
      <c r="H203" s="753"/>
      <c r="I203" s="753"/>
      <c r="J203" s="753"/>
      <c r="K203" s="753"/>
      <c r="L203" s="739"/>
      <c r="M203" s="739"/>
      <c r="N203" s="739"/>
      <c r="O203" s="739"/>
      <c r="P203" s="739"/>
      <c r="Q203" s="739"/>
      <c r="R203" s="739"/>
      <c r="S203" s="740"/>
    </row>
    <row r="204" spans="2:19" ht="32.25" customHeight="1" thickBot="1">
      <c r="B204" s="145"/>
      <c r="C204" s="148"/>
      <c r="D204" s="738" t="s">
        <v>11</v>
      </c>
      <c r="E204" s="739"/>
      <c r="F204" s="739"/>
      <c r="G204" s="740"/>
      <c r="H204" s="738" t="s">
        <v>12</v>
      </c>
      <c r="I204" s="739"/>
      <c r="J204" s="739"/>
      <c r="K204" s="740"/>
      <c r="L204" s="738" t="s">
        <v>13</v>
      </c>
      <c r="M204" s="739"/>
      <c r="N204" s="739"/>
      <c r="O204" s="740"/>
      <c r="P204" s="738" t="s">
        <v>14</v>
      </c>
      <c r="Q204" s="739"/>
      <c r="R204" s="739"/>
      <c r="S204" s="740"/>
    </row>
    <row r="205" spans="2:19" ht="51" customHeight="1">
      <c r="B205" s="149"/>
      <c r="C205" s="148"/>
      <c r="D205" s="741" t="s">
        <v>385</v>
      </c>
      <c r="E205" s="743" t="s">
        <v>386</v>
      </c>
      <c r="F205" s="745" t="s">
        <v>387</v>
      </c>
      <c r="G205" s="747" t="s">
        <v>410</v>
      </c>
      <c r="H205" s="741" t="s">
        <v>385</v>
      </c>
      <c r="I205" s="743" t="s">
        <v>386</v>
      </c>
      <c r="J205" s="745" t="s">
        <v>387</v>
      </c>
      <c r="K205" s="747" t="s">
        <v>410</v>
      </c>
      <c r="L205" s="741" t="s">
        <v>385</v>
      </c>
      <c r="M205" s="743" t="s">
        <v>386</v>
      </c>
      <c r="N205" s="745" t="s">
        <v>387</v>
      </c>
      <c r="O205" s="747" t="s">
        <v>410</v>
      </c>
      <c r="P205" s="741" t="s">
        <v>385</v>
      </c>
      <c r="Q205" s="743" t="s">
        <v>386</v>
      </c>
      <c r="R205" s="745" t="s">
        <v>387</v>
      </c>
      <c r="S205" s="747" t="s">
        <v>410</v>
      </c>
    </row>
    <row r="206" spans="2:19" ht="33" customHeight="1" thickBot="1">
      <c r="B206" s="554">
        <v>7</v>
      </c>
      <c r="C206" s="190" t="s">
        <v>10</v>
      </c>
      <c r="D206" s="742"/>
      <c r="E206" s="744"/>
      <c r="F206" s="746"/>
      <c r="G206" s="748"/>
      <c r="H206" s="742"/>
      <c r="I206" s="744"/>
      <c r="J206" s="746"/>
      <c r="K206" s="748"/>
      <c r="L206" s="742"/>
      <c r="M206" s="744"/>
      <c r="N206" s="746"/>
      <c r="O206" s="748"/>
      <c r="P206" s="742"/>
      <c r="Q206" s="744"/>
      <c r="R206" s="746"/>
      <c r="S206" s="748"/>
    </row>
    <row r="207" spans="2:19" ht="15.75" customHeight="1">
      <c r="B207" s="749" t="s">
        <v>554</v>
      </c>
      <c r="C207" s="150" t="s">
        <v>390</v>
      </c>
      <c r="D207" s="307">
        <v>6910.974515</v>
      </c>
      <c r="E207" s="308">
        <v>7059.391884</v>
      </c>
      <c r="F207" s="308">
        <v>0</v>
      </c>
      <c r="G207" s="172"/>
      <c r="H207" s="307">
        <v>1161.209827</v>
      </c>
      <c r="I207" s="308">
        <v>1303.179876</v>
      </c>
      <c r="J207" s="308">
        <v>0</v>
      </c>
      <c r="K207" s="172"/>
      <c r="L207" s="307">
        <v>1555.528076</v>
      </c>
      <c r="M207" s="308">
        <v>1705.864818</v>
      </c>
      <c r="N207" s="308">
        <v>0</v>
      </c>
      <c r="O207" s="172"/>
      <c r="P207" s="307">
        <v>1619.767243</v>
      </c>
      <c r="Q207" s="308">
        <v>1762.466193</v>
      </c>
      <c r="R207" s="308">
        <v>0</v>
      </c>
      <c r="S207" s="172"/>
    </row>
    <row r="208" spans="2:19" ht="15.75" customHeight="1">
      <c r="B208" s="750"/>
      <c r="C208" s="153" t="s">
        <v>391</v>
      </c>
      <c r="D208" s="174">
        <v>64.813264</v>
      </c>
      <c r="E208" s="175">
        <v>64.798188</v>
      </c>
      <c r="F208" s="175">
        <v>12.959638</v>
      </c>
      <c r="G208" s="173"/>
      <c r="H208" s="174">
        <v>65.564677</v>
      </c>
      <c r="I208" s="175">
        <v>65.529127</v>
      </c>
      <c r="J208" s="175">
        <v>13.105825</v>
      </c>
      <c r="K208" s="173"/>
      <c r="L208" s="174">
        <v>74.362497</v>
      </c>
      <c r="M208" s="175">
        <v>74.331805</v>
      </c>
      <c r="N208" s="175">
        <v>14.866361</v>
      </c>
      <c r="O208" s="173"/>
      <c r="P208" s="174">
        <v>75.46713</v>
      </c>
      <c r="Q208" s="175">
        <v>75.436407</v>
      </c>
      <c r="R208" s="175">
        <v>15.087282</v>
      </c>
      <c r="S208" s="173"/>
    </row>
    <row r="209" spans="2:19" ht="15.75" customHeight="1">
      <c r="B209" s="750"/>
      <c r="C209" s="153" t="s">
        <v>392</v>
      </c>
      <c r="D209" s="174">
        <v>19.079479</v>
      </c>
      <c r="E209" s="175">
        <v>19.075047</v>
      </c>
      <c r="F209" s="175">
        <v>3.815009</v>
      </c>
      <c r="G209" s="173"/>
      <c r="H209" s="174">
        <v>19.28646</v>
      </c>
      <c r="I209" s="175">
        <v>19.27445</v>
      </c>
      <c r="J209" s="175">
        <v>3.85489</v>
      </c>
      <c r="K209" s="173"/>
      <c r="L209" s="174">
        <v>0</v>
      </c>
      <c r="M209" s="175">
        <v>0</v>
      </c>
      <c r="N209" s="175">
        <v>0</v>
      </c>
      <c r="O209" s="173"/>
      <c r="P209" s="174">
        <v>0</v>
      </c>
      <c r="Q209" s="175">
        <v>0</v>
      </c>
      <c r="R209" s="175">
        <v>0</v>
      </c>
      <c r="S209" s="173"/>
    </row>
    <row r="210" spans="2:19" ht="15.75" customHeight="1">
      <c r="B210" s="750"/>
      <c r="C210" s="153" t="s">
        <v>393</v>
      </c>
      <c r="D210" s="174">
        <v>0</v>
      </c>
      <c r="E210" s="175">
        <v>0</v>
      </c>
      <c r="F210" s="175">
        <v>0</v>
      </c>
      <c r="G210" s="173"/>
      <c r="H210" s="174">
        <v>0</v>
      </c>
      <c r="I210" s="175">
        <v>0</v>
      </c>
      <c r="J210" s="175">
        <v>0</v>
      </c>
      <c r="K210" s="173"/>
      <c r="L210" s="174">
        <v>0</v>
      </c>
      <c r="M210" s="175">
        <v>0</v>
      </c>
      <c r="N210" s="175">
        <v>0</v>
      </c>
      <c r="O210" s="173"/>
      <c r="P210" s="174">
        <v>0</v>
      </c>
      <c r="Q210" s="175">
        <v>0</v>
      </c>
      <c r="R210" s="175">
        <v>0</v>
      </c>
      <c r="S210" s="173"/>
    </row>
    <row r="211" spans="2:19" ht="15.75" customHeight="1">
      <c r="B211" s="750"/>
      <c r="C211" s="153" t="s">
        <v>394</v>
      </c>
      <c r="D211" s="174">
        <v>0</v>
      </c>
      <c r="E211" s="175">
        <v>0</v>
      </c>
      <c r="F211" s="175">
        <v>0</v>
      </c>
      <c r="G211" s="173"/>
      <c r="H211" s="174">
        <v>0</v>
      </c>
      <c r="I211" s="175">
        <v>0</v>
      </c>
      <c r="J211" s="175">
        <v>0</v>
      </c>
      <c r="K211" s="173"/>
      <c r="L211" s="174">
        <v>0</v>
      </c>
      <c r="M211" s="175">
        <v>0</v>
      </c>
      <c r="N211" s="175">
        <v>0</v>
      </c>
      <c r="O211" s="173"/>
      <c r="P211" s="174">
        <v>0</v>
      </c>
      <c r="Q211" s="175">
        <v>0</v>
      </c>
      <c r="R211" s="175">
        <v>0</v>
      </c>
      <c r="S211" s="173"/>
    </row>
    <row r="212" spans="2:19" ht="15.75" customHeight="1">
      <c r="B212" s="750"/>
      <c r="C212" s="153" t="s">
        <v>395</v>
      </c>
      <c r="D212" s="174">
        <v>2006.329704</v>
      </c>
      <c r="E212" s="175">
        <v>1974.076262</v>
      </c>
      <c r="F212" s="175">
        <v>376.454222</v>
      </c>
      <c r="G212" s="173"/>
      <c r="H212" s="174">
        <v>2279.500853</v>
      </c>
      <c r="I212" s="175">
        <v>2247.268095</v>
      </c>
      <c r="J212" s="175">
        <v>274.739551</v>
      </c>
      <c r="K212" s="173"/>
      <c r="L212" s="174">
        <v>2516.293704</v>
      </c>
      <c r="M212" s="175">
        <v>2483.102435</v>
      </c>
      <c r="N212" s="175">
        <v>307.335692</v>
      </c>
      <c r="O212" s="173"/>
      <c r="P212" s="174">
        <v>2878.257173</v>
      </c>
      <c r="Q212" s="175">
        <v>2844.815345</v>
      </c>
      <c r="R212" s="175">
        <v>310.372772</v>
      </c>
      <c r="S212" s="173"/>
    </row>
    <row r="213" spans="2:19" ht="15.75" customHeight="1">
      <c r="B213" s="750"/>
      <c r="C213" s="153" t="s">
        <v>396</v>
      </c>
      <c r="D213" s="174">
        <v>511.140036</v>
      </c>
      <c r="E213" s="175">
        <v>440.806082</v>
      </c>
      <c r="F213" s="175">
        <v>367.092591</v>
      </c>
      <c r="G213" s="173"/>
      <c r="H213" s="174">
        <v>613.894037</v>
      </c>
      <c r="I213" s="175">
        <v>458.578007</v>
      </c>
      <c r="J213" s="175">
        <v>384.634634</v>
      </c>
      <c r="K213" s="173"/>
      <c r="L213" s="174">
        <v>538.413734</v>
      </c>
      <c r="M213" s="175">
        <v>342.012505</v>
      </c>
      <c r="N213" s="175">
        <v>272.813522</v>
      </c>
      <c r="O213" s="173"/>
      <c r="P213" s="174">
        <v>1048.602643</v>
      </c>
      <c r="Q213" s="175">
        <v>846.018014</v>
      </c>
      <c r="R213" s="175">
        <v>551.581383</v>
      </c>
      <c r="S213" s="173"/>
    </row>
    <row r="214" spans="2:19" ht="15.75" customHeight="1">
      <c r="B214" s="750"/>
      <c r="C214" s="156" t="s">
        <v>397</v>
      </c>
      <c r="D214" s="174">
        <v>5.281557</v>
      </c>
      <c r="E214" s="175">
        <v>2.588495</v>
      </c>
      <c r="F214" s="175">
        <v>2.381811</v>
      </c>
      <c r="G214" s="173"/>
      <c r="H214" s="174">
        <v>5.064253</v>
      </c>
      <c r="I214" s="175">
        <v>2.157521</v>
      </c>
      <c r="J214" s="175">
        <v>1.670653</v>
      </c>
      <c r="K214" s="173"/>
      <c r="L214" s="174">
        <v>6.673927</v>
      </c>
      <c r="M214" s="175">
        <v>3.802516</v>
      </c>
      <c r="N214" s="175">
        <v>3.632534</v>
      </c>
      <c r="O214" s="173"/>
      <c r="P214" s="174">
        <v>8.651401</v>
      </c>
      <c r="Q214" s="175">
        <v>3.720113</v>
      </c>
      <c r="R214" s="175">
        <v>3.573195</v>
      </c>
      <c r="S214" s="173"/>
    </row>
    <row r="215" spans="2:19" ht="15.75" customHeight="1">
      <c r="B215" s="750"/>
      <c r="C215" s="153" t="s">
        <v>398</v>
      </c>
      <c r="D215" s="174">
        <v>2.393881</v>
      </c>
      <c r="E215" s="175">
        <v>2.167934</v>
      </c>
      <c r="F215" s="175">
        <v>1.554469</v>
      </c>
      <c r="G215" s="173"/>
      <c r="H215" s="174">
        <v>3.152355</v>
      </c>
      <c r="I215" s="175">
        <v>2.952574</v>
      </c>
      <c r="J215" s="175">
        <v>2.125846</v>
      </c>
      <c r="K215" s="173"/>
      <c r="L215" s="174">
        <v>3.895677</v>
      </c>
      <c r="M215" s="175">
        <v>3.624301</v>
      </c>
      <c r="N215" s="175">
        <v>2.648105</v>
      </c>
      <c r="O215" s="173"/>
      <c r="P215" s="174">
        <v>4.278873</v>
      </c>
      <c r="Q215" s="175">
        <v>3.525756</v>
      </c>
      <c r="R215" s="175">
        <v>2.490023</v>
      </c>
      <c r="S215" s="173"/>
    </row>
    <row r="216" spans="2:19" ht="15.75" customHeight="1">
      <c r="B216" s="750"/>
      <c r="C216" s="156" t="s">
        <v>397</v>
      </c>
      <c r="D216" s="174">
        <v>1.702049</v>
      </c>
      <c r="E216" s="175">
        <v>1.599686</v>
      </c>
      <c r="F216" s="175">
        <v>1.128283</v>
      </c>
      <c r="G216" s="173"/>
      <c r="H216" s="174">
        <v>1.964867</v>
      </c>
      <c r="I216" s="175">
        <v>1.853824</v>
      </c>
      <c r="J216" s="175">
        <v>1.301782</v>
      </c>
      <c r="K216" s="173"/>
      <c r="L216" s="174">
        <v>2.907194</v>
      </c>
      <c r="M216" s="175">
        <v>2.699654</v>
      </c>
      <c r="N216" s="175">
        <v>1.954619</v>
      </c>
      <c r="O216" s="173"/>
      <c r="P216" s="174">
        <v>2.512788</v>
      </c>
      <c r="Q216" s="175">
        <v>2.292743</v>
      </c>
      <c r="R216" s="175">
        <v>1.565263</v>
      </c>
      <c r="S216" s="173"/>
    </row>
    <row r="217" spans="2:19" ht="15.75" customHeight="1">
      <c r="B217" s="750"/>
      <c r="C217" s="153" t="s">
        <v>399</v>
      </c>
      <c r="D217" s="174">
        <v>2.537111</v>
      </c>
      <c r="E217" s="175">
        <v>2.525273</v>
      </c>
      <c r="F217" s="175">
        <v>0.913436</v>
      </c>
      <c r="G217" s="173"/>
      <c r="H217" s="174">
        <v>2.773022</v>
      </c>
      <c r="I217" s="175">
        <v>2.766635</v>
      </c>
      <c r="J217" s="175">
        <v>1.020482</v>
      </c>
      <c r="K217" s="173"/>
      <c r="L217" s="174">
        <v>2.14378</v>
      </c>
      <c r="M217" s="175">
        <v>2.14032</v>
      </c>
      <c r="N217" s="175">
        <v>0.814265</v>
      </c>
      <c r="O217" s="173"/>
      <c r="P217" s="174">
        <v>1.332909</v>
      </c>
      <c r="Q217" s="175">
        <v>1.330228</v>
      </c>
      <c r="R217" s="175">
        <v>0.478009</v>
      </c>
      <c r="S217" s="173"/>
    </row>
    <row r="218" spans="2:19" ht="15.75" customHeight="1">
      <c r="B218" s="750"/>
      <c r="C218" s="156" t="s">
        <v>397</v>
      </c>
      <c r="D218" s="174">
        <v>0</v>
      </c>
      <c r="E218" s="175">
        <v>0</v>
      </c>
      <c r="F218" s="175">
        <v>0</v>
      </c>
      <c r="G218" s="173"/>
      <c r="H218" s="174">
        <v>0</v>
      </c>
      <c r="I218" s="175">
        <v>0</v>
      </c>
      <c r="J218" s="175">
        <v>0</v>
      </c>
      <c r="K218" s="173"/>
      <c r="L218" s="174">
        <v>0</v>
      </c>
      <c r="M218" s="175">
        <v>0</v>
      </c>
      <c r="N218" s="175">
        <v>0</v>
      </c>
      <c r="O218" s="173"/>
      <c r="P218" s="174">
        <v>0</v>
      </c>
      <c r="Q218" s="175">
        <v>0</v>
      </c>
      <c r="R218" s="175">
        <v>0</v>
      </c>
      <c r="S218" s="173"/>
    </row>
    <row r="219" spans="2:19" ht="15.75" customHeight="1">
      <c r="B219" s="750"/>
      <c r="C219" s="153" t="s">
        <v>400</v>
      </c>
      <c r="D219" s="174">
        <v>0.094489</v>
      </c>
      <c r="E219" s="175">
        <v>0.044076</v>
      </c>
      <c r="F219" s="175">
        <v>0.046687</v>
      </c>
      <c r="G219" s="176">
        <v>0.050412</v>
      </c>
      <c r="H219" s="174">
        <v>0.063799</v>
      </c>
      <c r="I219" s="175">
        <v>0.037553</v>
      </c>
      <c r="J219" s="175">
        <v>0.039631</v>
      </c>
      <c r="K219" s="176">
        <v>0.026246</v>
      </c>
      <c r="L219" s="174">
        <v>0.03341</v>
      </c>
      <c r="M219" s="175">
        <v>0.007208</v>
      </c>
      <c r="N219" s="175">
        <v>0.007209</v>
      </c>
      <c r="O219" s="176">
        <v>0.026142</v>
      </c>
      <c r="P219" s="174">
        <v>0.054345</v>
      </c>
      <c r="Q219" s="175">
        <v>0.032511</v>
      </c>
      <c r="R219" s="175">
        <v>0.042959</v>
      </c>
      <c r="S219" s="176">
        <v>0.021775</v>
      </c>
    </row>
    <row r="220" spans="2:19" ht="15.75" customHeight="1">
      <c r="B220" s="750"/>
      <c r="C220" s="153" t="s">
        <v>401</v>
      </c>
      <c r="D220" s="174">
        <v>0</v>
      </c>
      <c r="E220" s="175">
        <v>0</v>
      </c>
      <c r="F220" s="175">
        <v>0</v>
      </c>
      <c r="G220" s="173"/>
      <c r="H220" s="174">
        <v>0</v>
      </c>
      <c r="I220" s="175">
        <v>0</v>
      </c>
      <c r="J220" s="175">
        <v>0</v>
      </c>
      <c r="K220" s="173"/>
      <c r="L220" s="174">
        <v>0</v>
      </c>
      <c r="M220" s="175">
        <v>0</v>
      </c>
      <c r="N220" s="175">
        <v>0</v>
      </c>
      <c r="O220" s="173"/>
      <c r="P220" s="174">
        <v>0.750453</v>
      </c>
      <c r="Q220" s="175">
        <v>0.016398</v>
      </c>
      <c r="R220" s="175">
        <v>0.024597</v>
      </c>
      <c r="S220" s="173"/>
    </row>
    <row r="221" spans="2:19" ht="15.75" customHeight="1">
      <c r="B221" s="750"/>
      <c r="C221" s="153" t="s">
        <v>402</v>
      </c>
      <c r="D221" s="174">
        <v>0</v>
      </c>
      <c r="E221" s="175">
        <v>0</v>
      </c>
      <c r="F221" s="175">
        <v>0</v>
      </c>
      <c r="G221" s="173"/>
      <c r="H221" s="174">
        <v>0</v>
      </c>
      <c r="I221" s="175">
        <v>0</v>
      </c>
      <c r="J221" s="175">
        <v>0</v>
      </c>
      <c r="K221" s="173"/>
      <c r="L221" s="174">
        <v>0</v>
      </c>
      <c r="M221" s="175">
        <v>0</v>
      </c>
      <c r="N221" s="175">
        <v>0</v>
      </c>
      <c r="O221" s="173"/>
      <c r="P221" s="174">
        <v>52.722076</v>
      </c>
      <c r="Q221" s="175">
        <v>52.717389</v>
      </c>
      <c r="R221" s="175">
        <v>5.271739</v>
      </c>
      <c r="S221" s="173"/>
    </row>
    <row r="222" spans="2:19" ht="22.5" customHeight="1">
      <c r="B222" s="750"/>
      <c r="C222" s="153" t="s">
        <v>403</v>
      </c>
      <c r="D222" s="174">
        <v>0</v>
      </c>
      <c r="E222" s="175">
        <v>0</v>
      </c>
      <c r="F222" s="175">
        <v>0</v>
      </c>
      <c r="G222" s="173"/>
      <c r="H222" s="174">
        <v>0</v>
      </c>
      <c r="I222" s="175">
        <v>0</v>
      </c>
      <c r="J222" s="175">
        <v>0</v>
      </c>
      <c r="K222" s="173"/>
      <c r="L222" s="174">
        <v>0</v>
      </c>
      <c r="M222" s="175">
        <v>0</v>
      </c>
      <c r="N222" s="175">
        <v>0</v>
      </c>
      <c r="O222" s="173"/>
      <c r="P222" s="174">
        <v>0</v>
      </c>
      <c r="Q222" s="175">
        <v>0</v>
      </c>
      <c r="R222" s="175">
        <v>0</v>
      </c>
      <c r="S222" s="173"/>
    </row>
    <row r="223" spans="2:19" ht="15.75" customHeight="1">
      <c r="B223" s="750"/>
      <c r="C223" s="153" t="s">
        <v>404</v>
      </c>
      <c r="D223" s="174">
        <v>0</v>
      </c>
      <c r="E223" s="175">
        <v>0</v>
      </c>
      <c r="F223" s="175">
        <v>0</v>
      </c>
      <c r="G223" s="173"/>
      <c r="H223" s="174">
        <v>0</v>
      </c>
      <c r="I223" s="175">
        <v>0</v>
      </c>
      <c r="J223" s="175">
        <v>0</v>
      </c>
      <c r="K223" s="173"/>
      <c r="L223" s="174">
        <v>0</v>
      </c>
      <c r="M223" s="175">
        <v>0</v>
      </c>
      <c r="N223" s="175">
        <v>0</v>
      </c>
      <c r="O223" s="173"/>
      <c r="P223" s="174">
        <v>0</v>
      </c>
      <c r="Q223" s="175">
        <v>0</v>
      </c>
      <c r="R223" s="175">
        <v>0</v>
      </c>
      <c r="S223" s="173"/>
    </row>
    <row r="224" spans="2:19" ht="15.75" customHeight="1">
      <c r="B224" s="750"/>
      <c r="C224" s="153" t="s">
        <v>405</v>
      </c>
      <c r="D224" s="174">
        <v>0.250979</v>
      </c>
      <c r="E224" s="175">
        <v>0.250979</v>
      </c>
      <c r="F224" s="175">
        <v>0.250979</v>
      </c>
      <c r="G224" s="173"/>
      <c r="H224" s="174">
        <v>0.250979</v>
      </c>
      <c r="I224" s="175">
        <v>0.250979</v>
      </c>
      <c r="J224" s="175">
        <v>0.250979</v>
      </c>
      <c r="K224" s="173"/>
      <c r="L224" s="174">
        <v>0.250979</v>
      </c>
      <c r="M224" s="175">
        <v>0.250979</v>
      </c>
      <c r="N224" s="175">
        <v>0.250979</v>
      </c>
      <c r="O224" s="173"/>
      <c r="P224" s="174">
        <v>0.250979</v>
      </c>
      <c r="Q224" s="175">
        <v>0.250979</v>
      </c>
      <c r="R224" s="175">
        <v>0.250979</v>
      </c>
      <c r="S224" s="173"/>
    </row>
    <row r="225" spans="2:19" ht="15.75" customHeight="1" hidden="1">
      <c r="B225" s="750"/>
      <c r="C225" s="157"/>
      <c r="D225" s="174"/>
      <c r="E225" s="175"/>
      <c r="F225" s="175"/>
      <c r="G225" s="176"/>
      <c r="H225" s="174"/>
      <c r="I225" s="175"/>
      <c r="J225" s="175"/>
      <c r="K225" s="176"/>
      <c r="L225" s="174"/>
      <c r="M225" s="175"/>
      <c r="N225" s="175"/>
      <c r="O225" s="176"/>
      <c r="P225" s="174"/>
      <c r="Q225" s="175"/>
      <c r="R225" s="175"/>
      <c r="S225" s="176"/>
    </row>
    <row r="226" spans="2:19" ht="15.75" customHeight="1" thickBot="1">
      <c r="B226" s="750"/>
      <c r="C226" s="164" t="s">
        <v>406</v>
      </c>
      <c r="D226" s="174">
        <v>0.013535</v>
      </c>
      <c r="E226" s="175">
        <v>0.013535</v>
      </c>
      <c r="F226" s="175">
        <v>0.013535</v>
      </c>
      <c r="G226" s="173"/>
      <c r="H226" s="174">
        <v>0.005005</v>
      </c>
      <c r="I226" s="175">
        <v>0.005005</v>
      </c>
      <c r="J226" s="175">
        <v>0.005005</v>
      </c>
      <c r="K226" s="173"/>
      <c r="L226" s="174">
        <v>0.005005</v>
      </c>
      <c r="M226" s="175">
        <v>0.005005</v>
      </c>
      <c r="N226" s="175">
        <v>0.005005</v>
      </c>
      <c r="O226" s="173"/>
      <c r="P226" s="174">
        <v>0.005005</v>
      </c>
      <c r="Q226" s="175">
        <v>0.005005</v>
      </c>
      <c r="R226" s="175">
        <v>0.005005</v>
      </c>
      <c r="S226" s="173"/>
    </row>
    <row r="227" spans="2:19" ht="18" customHeight="1" thickBot="1">
      <c r="B227" s="751"/>
      <c r="C227" s="555" t="s">
        <v>411</v>
      </c>
      <c r="D227" s="177"/>
      <c r="E227" s="178"/>
      <c r="F227" s="178"/>
      <c r="G227" s="309">
        <v>1.4262219999999999</v>
      </c>
      <c r="H227" s="177"/>
      <c r="I227" s="178"/>
      <c r="J227" s="178"/>
      <c r="K227" s="309">
        <v>1.4631369999999997</v>
      </c>
      <c r="L227" s="177"/>
      <c r="M227" s="178"/>
      <c r="N227" s="178"/>
      <c r="O227" s="309">
        <v>1.2155709999999997</v>
      </c>
      <c r="P227" s="177"/>
      <c r="Q227" s="178"/>
      <c r="R227" s="178"/>
      <c r="S227" s="309">
        <v>1.2327370000000004</v>
      </c>
    </row>
    <row r="228" spans="2:12" ht="14.25">
      <c r="B228" s="170"/>
      <c r="D228" s="170" t="s">
        <v>408</v>
      </c>
      <c r="K228" s="556"/>
      <c r="L228" s="170"/>
    </row>
    <row r="229" spans="2:12" ht="14.25">
      <c r="B229" s="170"/>
      <c r="D229" s="170" t="s">
        <v>412</v>
      </c>
      <c r="L229" s="170"/>
    </row>
    <row r="230" spans="4:12" ht="15" thickBot="1">
      <c r="D230" s="179" t="s">
        <v>413</v>
      </c>
      <c r="L230" s="179"/>
    </row>
    <row r="231" spans="2:19" ht="32.25" customHeight="1" thickBot="1">
      <c r="B231" s="145"/>
      <c r="C231" s="148"/>
      <c r="D231" s="752" t="s">
        <v>384</v>
      </c>
      <c r="E231" s="753"/>
      <c r="F231" s="753"/>
      <c r="G231" s="753"/>
      <c r="H231" s="753"/>
      <c r="I231" s="753"/>
      <c r="J231" s="753"/>
      <c r="K231" s="753"/>
      <c r="L231" s="739"/>
      <c r="M231" s="739"/>
      <c r="N231" s="739"/>
      <c r="O231" s="739"/>
      <c r="P231" s="739"/>
      <c r="Q231" s="739"/>
      <c r="R231" s="739"/>
      <c r="S231" s="740"/>
    </row>
    <row r="232" spans="2:19" ht="32.25" customHeight="1" thickBot="1">
      <c r="B232" s="145"/>
      <c r="C232" s="148"/>
      <c r="D232" s="738" t="s">
        <v>11</v>
      </c>
      <c r="E232" s="739"/>
      <c r="F232" s="739"/>
      <c r="G232" s="740"/>
      <c r="H232" s="738" t="s">
        <v>12</v>
      </c>
      <c r="I232" s="739"/>
      <c r="J232" s="739"/>
      <c r="K232" s="740"/>
      <c r="L232" s="738" t="s">
        <v>13</v>
      </c>
      <c r="M232" s="739"/>
      <c r="N232" s="739"/>
      <c r="O232" s="740"/>
      <c r="P232" s="738" t="s">
        <v>14</v>
      </c>
      <c r="Q232" s="739"/>
      <c r="R232" s="739"/>
      <c r="S232" s="740"/>
    </row>
    <row r="233" spans="2:19" ht="51" customHeight="1">
      <c r="B233" s="149"/>
      <c r="C233" s="148"/>
      <c r="D233" s="741" t="s">
        <v>385</v>
      </c>
      <c r="E233" s="743" t="s">
        <v>386</v>
      </c>
      <c r="F233" s="745" t="s">
        <v>387</v>
      </c>
      <c r="G233" s="747" t="s">
        <v>410</v>
      </c>
      <c r="H233" s="741" t="s">
        <v>385</v>
      </c>
      <c r="I233" s="743" t="s">
        <v>386</v>
      </c>
      <c r="J233" s="745" t="s">
        <v>387</v>
      </c>
      <c r="K233" s="747" t="s">
        <v>410</v>
      </c>
      <c r="L233" s="741" t="s">
        <v>385</v>
      </c>
      <c r="M233" s="743" t="s">
        <v>386</v>
      </c>
      <c r="N233" s="745" t="s">
        <v>387</v>
      </c>
      <c r="O233" s="747" t="s">
        <v>410</v>
      </c>
      <c r="P233" s="741" t="s">
        <v>385</v>
      </c>
      <c r="Q233" s="743" t="s">
        <v>386</v>
      </c>
      <c r="R233" s="745" t="s">
        <v>387</v>
      </c>
      <c r="S233" s="747" t="s">
        <v>410</v>
      </c>
    </row>
    <row r="234" spans="2:19" ht="33" customHeight="1" thickBot="1">
      <c r="B234" s="554">
        <v>8</v>
      </c>
      <c r="C234" s="190" t="s">
        <v>10</v>
      </c>
      <c r="D234" s="742"/>
      <c r="E234" s="744"/>
      <c r="F234" s="746"/>
      <c r="G234" s="748"/>
      <c r="H234" s="742"/>
      <c r="I234" s="744"/>
      <c r="J234" s="746"/>
      <c r="K234" s="748"/>
      <c r="L234" s="742"/>
      <c r="M234" s="744"/>
      <c r="N234" s="746"/>
      <c r="O234" s="748"/>
      <c r="P234" s="742"/>
      <c r="Q234" s="744"/>
      <c r="R234" s="746"/>
      <c r="S234" s="748"/>
    </row>
    <row r="235" spans="2:19" ht="15.75" customHeight="1">
      <c r="B235" s="749" t="s">
        <v>559</v>
      </c>
      <c r="C235" s="150" t="s">
        <v>390</v>
      </c>
      <c r="D235" s="307">
        <v>2162.726062</v>
      </c>
      <c r="E235" s="308">
        <v>2718.86993</v>
      </c>
      <c r="F235" s="308">
        <v>133.073857</v>
      </c>
      <c r="G235" s="172"/>
      <c r="H235" s="307">
        <v>2107.351664</v>
      </c>
      <c r="I235" s="308">
        <v>2690.716818</v>
      </c>
      <c r="J235" s="308">
        <v>124.840615</v>
      </c>
      <c r="K235" s="172"/>
      <c r="L235" s="307">
        <v>2179.675089</v>
      </c>
      <c r="M235" s="308">
        <v>2755.658784</v>
      </c>
      <c r="N235" s="308">
        <v>304.41026</v>
      </c>
      <c r="O235" s="172"/>
      <c r="P235" s="307">
        <v>2305.53855</v>
      </c>
      <c r="Q235" s="308">
        <v>2851.170039</v>
      </c>
      <c r="R235" s="308">
        <v>159.550489</v>
      </c>
      <c r="S235" s="172"/>
    </row>
    <row r="236" spans="2:19" ht="15.75" customHeight="1">
      <c r="B236" s="750"/>
      <c r="C236" s="153" t="s">
        <v>391</v>
      </c>
      <c r="D236" s="174">
        <v>128.921711</v>
      </c>
      <c r="E236" s="175">
        <v>141.499226</v>
      </c>
      <c r="F236" s="175">
        <v>28.301406</v>
      </c>
      <c r="G236" s="173"/>
      <c r="H236" s="174">
        <v>130.835857</v>
      </c>
      <c r="I236" s="175">
        <v>142.53342</v>
      </c>
      <c r="J236" s="175">
        <v>28.507873</v>
      </c>
      <c r="K236" s="173"/>
      <c r="L236" s="174">
        <v>138.739306</v>
      </c>
      <c r="M236" s="175">
        <v>149.6843</v>
      </c>
      <c r="N236" s="175">
        <v>29.937996</v>
      </c>
      <c r="O236" s="173"/>
      <c r="P236" s="174">
        <v>136.112553</v>
      </c>
      <c r="Q236" s="175">
        <v>146.736503</v>
      </c>
      <c r="R236" s="175">
        <v>29.348325</v>
      </c>
      <c r="S236" s="173"/>
    </row>
    <row r="237" spans="2:19" ht="15.75" customHeight="1">
      <c r="B237" s="750"/>
      <c r="C237" s="153" t="s">
        <v>392</v>
      </c>
      <c r="D237" s="174">
        <v>617.254604</v>
      </c>
      <c r="E237" s="175">
        <v>87.501162</v>
      </c>
      <c r="F237" s="175">
        <v>44.18906</v>
      </c>
      <c r="G237" s="173"/>
      <c r="H237" s="174">
        <v>611.342763</v>
      </c>
      <c r="I237" s="175">
        <v>83.241173</v>
      </c>
      <c r="J237" s="175">
        <v>43.411656</v>
      </c>
      <c r="K237" s="173"/>
      <c r="L237" s="174">
        <v>552.545985</v>
      </c>
      <c r="M237" s="175">
        <v>61.425537</v>
      </c>
      <c r="N237" s="175">
        <v>22.305486</v>
      </c>
      <c r="O237" s="173"/>
      <c r="P237" s="174">
        <v>546.749959</v>
      </c>
      <c r="Q237" s="175">
        <v>58.045541</v>
      </c>
      <c r="R237" s="175">
        <v>22.227803</v>
      </c>
      <c r="S237" s="173"/>
    </row>
    <row r="238" spans="2:19" ht="15.75" customHeight="1">
      <c r="B238" s="750"/>
      <c r="C238" s="153" t="s">
        <v>393</v>
      </c>
      <c r="D238" s="174">
        <v>0</v>
      </c>
      <c r="E238" s="175">
        <v>0</v>
      </c>
      <c r="F238" s="175">
        <v>0</v>
      </c>
      <c r="G238" s="173"/>
      <c r="H238" s="174">
        <v>0</v>
      </c>
      <c r="I238" s="175">
        <v>0</v>
      </c>
      <c r="J238" s="175">
        <v>0</v>
      </c>
      <c r="K238" s="173"/>
      <c r="L238" s="174">
        <v>0</v>
      </c>
      <c r="M238" s="175">
        <v>0</v>
      </c>
      <c r="N238" s="175">
        <v>0</v>
      </c>
      <c r="O238" s="173"/>
      <c r="P238" s="174">
        <v>0</v>
      </c>
      <c r="Q238" s="175">
        <v>0</v>
      </c>
      <c r="R238" s="175">
        <v>0</v>
      </c>
      <c r="S238" s="173"/>
    </row>
    <row r="239" spans="2:19" ht="15.75" customHeight="1">
      <c r="B239" s="750"/>
      <c r="C239" s="153" t="s">
        <v>394</v>
      </c>
      <c r="D239" s="174">
        <v>0</v>
      </c>
      <c r="E239" s="175">
        <v>0</v>
      </c>
      <c r="F239" s="175">
        <v>0</v>
      </c>
      <c r="G239" s="173"/>
      <c r="H239" s="174">
        <v>0</v>
      </c>
      <c r="I239" s="175">
        <v>0</v>
      </c>
      <c r="J239" s="175">
        <v>0</v>
      </c>
      <c r="K239" s="173"/>
      <c r="L239" s="174">
        <v>0</v>
      </c>
      <c r="M239" s="175">
        <v>0</v>
      </c>
      <c r="N239" s="175">
        <v>0</v>
      </c>
      <c r="O239" s="173"/>
      <c r="P239" s="174">
        <v>0</v>
      </c>
      <c r="Q239" s="175">
        <v>0</v>
      </c>
      <c r="R239" s="175">
        <v>0</v>
      </c>
      <c r="S239" s="173"/>
    </row>
    <row r="240" spans="2:19" ht="15.75" customHeight="1">
      <c r="B240" s="750"/>
      <c r="C240" s="153" t="s">
        <v>395</v>
      </c>
      <c r="D240" s="174">
        <v>94.819226</v>
      </c>
      <c r="E240" s="175">
        <v>81.047755</v>
      </c>
      <c r="F240" s="175">
        <v>24.444798</v>
      </c>
      <c r="G240" s="173"/>
      <c r="H240" s="174">
        <v>153.767777</v>
      </c>
      <c r="I240" s="175">
        <v>133.873098</v>
      </c>
      <c r="J240" s="175">
        <v>68.263955</v>
      </c>
      <c r="K240" s="173"/>
      <c r="L240" s="174">
        <v>232.416685</v>
      </c>
      <c r="M240" s="175">
        <v>168.93047</v>
      </c>
      <c r="N240" s="175">
        <v>67.232739</v>
      </c>
      <c r="O240" s="173"/>
      <c r="P240" s="174">
        <v>262.149764</v>
      </c>
      <c r="Q240" s="175">
        <v>196.031044</v>
      </c>
      <c r="R240" s="175">
        <v>46.918475</v>
      </c>
      <c r="S240" s="173"/>
    </row>
    <row r="241" spans="2:19" ht="15.75" customHeight="1">
      <c r="B241" s="750"/>
      <c r="C241" s="153" t="s">
        <v>396</v>
      </c>
      <c r="D241" s="174">
        <v>6247.628412</v>
      </c>
      <c r="E241" s="175">
        <v>5061.190696</v>
      </c>
      <c r="F241" s="175">
        <v>4994.320258</v>
      </c>
      <c r="G241" s="173"/>
      <c r="H241" s="174">
        <v>6208.389675</v>
      </c>
      <c r="I241" s="175">
        <v>5101.722372</v>
      </c>
      <c r="J241" s="175">
        <v>5084.821616</v>
      </c>
      <c r="K241" s="173"/>
      <c r="L241" s="174">
        <v>6255.661506</v>
      </c>
      <c r="M241" s="175">
        <v>5084.846026</v>
      </c>
      <c r="N241" s="175">
        <v>5067.597515</v>
      </c>
      <c r="O241" s="173"/>
      <c r="P241" s="174">
        <v>6417.37363</v>
      </c>
      <c r="Q241" s="175">
        <v>5222.30777</v>
      </c>
      <c r="R241" s="175">
        <v>5204.807341</v>
      </c>
      <c r="S241" s="173"/>
    </row>
    <row r="242" spans="2:19" ht="15.75" customHeight="1">
      <c r="B242" s="750"/>
      <c r="C242" s="156" t="s">
        <v>397</v>
      </c>
      <c r="D242" s="174">
        <v>1397.535354</v>
      </c>
      <c r="E242" s="175">
        <v>1162.430466</v>
      </c>
      <c r="F242" s="175">
        <v>1157.539265</v>
      </c>
      <c r="G242" s="173"/>
      <c r="H242" s="174">
        <v>1468.866317</v>
      </c>
      <c r="I242" s="175">
        <v>1250.716653</v>
      </c>
      <c r="J242" s="175">
        <v>1250.716653</v>
      </c>
      <c r="K242" s="173"/>
      <c r="L242" s="174">
        <v>1490.267266</v>
      </c>
      <c r="M242" s="175">
        <v>1266.719724</v>
      </c>
      <c r="N242" s="175">
        <v>1266.717208</v>
      </c>
      <c r="O242" s="173"/>
      <c r="P242" s="174">
        <v>1496.288273</v>
      </c>
      <c r="Q242" s="175">
        <v>1281.160547</v>
      </c>
      <c r="R242" s="175">
        <v>1281.160032</v>
      </c>
      <c r="S242" s="173"/>
    </row>
    <row r="243" spans="2:19" ht="15.75" customHeight="1">
      <c r="B243" s="750"/>
      <c r="C243" s="153" t="s">
        <v>398</v>
      </c>
      <c r="D243" s="174">
        <v>1.160666</v>
      </c>
      <c r="E243" s="175">
        <v>1.002208</v>
      </c>
      <c r="F243" s="175">
        <v>0.751392</v>
      </c>
      <c r="G243" s="173"/>
      <c r="H243" s="174">
        <v>1.302822</v>
      </c>
      <c r="I243" s="175">
        <v>1.132133</v>
      </c>
      <c r="J243" s="175">
        <v>0.849039</v>
      </c>
      <c r="K243" s="173"/>
      <c r="L243" s="174">
        <v>1.743225</v>
      </c>
      <c r="M243" s="175">
        <v>1.35511</v>
      </c>
      <c r="N243" s="175">
        <v>1.015738</v>
      </c>
      <c r="O243" s="173"/>
      <c r="P243" s="174">
        <v>1.384795</v>
      </c>
      <c r="Q243" s="175">
        <v>1.2019</v>
      </c>
      <c r="R243" s="175">
        <v>0.900744</v>
      </c>
      <c r="S243" s="173"/>
    </row>
    <row r="244" spans="2:19" ht="15.75" customHeight="1">
      <c r="B244" s="750"/>
      <c r="C244" s="156" t="s">
        <v>397</v>
      </c>
      <c r="D244" s="174">
        <v>0.00175</v>
      </c>
      <c r="E244" s="175">
        <v>0.00147</v>
      </c>
      <c r="F244" s="175">
        <v>0.00084</v>
      </c>
      <c r="G244" s="173"/>
      <c r="H244" s="174">
        <v>0.000606</v>
      </c>
      <c r="I244" s="175">
        <v>0.000336</v>
      </c>
      <c r="J244" s="175">
        <v>0.000192</v>
      </c>
      <c r="K244" s="173"/>
      <c r="L244" s="174">
        <v>0.486841</v>
      </c>
      <c r="M244" s="175">
        <v>0.243537</v>
      </c>
      <c r="N244" s="175">
        <v>0.182062</v>
      </c>
      <c r="O244" s="173"/>
      <c r="P244" s="174">
        <v>0.024308</v>
      </c>
      <c r="Q244" s="175">
        <v>0.003794</v>
      </c>
      <c r="R244" s="175">
        <v>0.002168</v>
      </c>
      <c r="S244" s="173"/>
    </row>
    <row r="245" spans="2:19" ht="15.75" customHeight="1">
      <c r="B245" s="750"/>
      <c r="C245" s="153" t="s">
        <v>399</v>
      </c>
      <c r="D245" s="174">
        <v>851.017938</v>
      </c>
      <c r="E245" s="175">
        <v>844.431922</v>
      </c>
      <c r="F245" s="175">
        <v>295.551172</v>
      </c>
      <c r="G245" s="173"/>
      <c r="H245" s="174">
        <v>905.612546</v>
      </c>
      <c r="I245" s="175">
        <v>901.216559</v>
      </c>
      <c r="J245" s="175">
        <v>315.425796</v>
      </c>
      <c r="K245" s="173"/>
      <c r="L245" s="174">
        <v>923.759389</v>
      </c>
      <c r="M245" s="175">
        <v>920.545913</v>
      </c>
      <c r="N245" s="175">
        <v>322.191069</v>
      </c>
      <c r="O245" s="173"/>
      <c r="P245" s="174">
        <v>940.005091</v>
      </c>
      <c r="Q245" s="175">
        <v>936.302953</v>
      </c>
      <c r="R245" s="175">
        <v>327.706033</v>
      </c>
      <c r="S245" s="173"/>
    </row>
    <row r="246" spans="2:19" ht="15.75" customHeight="1">
      <c r="B246" s="750"/>
      <c r="C246" s="156" t="s">
        <v>397</v>
      </c>
      <c r="D246" s="174">
        <v>7.256317</v>
      </c>
      <c r="E246" s="175">
        <v>6.946437</v>
      </c>
      <c r="F246" s="175">
        <v>2.431253</v>
      </c>
      <c r="G246" s="173"/>
      <c r="H246" s="174">
        <v>7.248847</v>
      </c>
      <c r="I246" s="175">
        <v>7.028237</v>
      </c>
      <c r="J246" s="175">
        <v>2.459883</v>
      </c>
      <c r="K246" s="173"/>
      <c r="L246" s="174">
        <v>7.003113</v>
      </c>
      <c r="M246" s="175">
        <v>6.809955</v>
      </c>
      <c r="N246" s="175">
        <v>2.383484</v>
      </c>
      <c r="O246" s="173"/>
      <c r="P246" s="174">
        <v>8.387189</v>
      </c>
      <c r="Q246" s="175">
        <v>8.144456</v>
      </c>
      <c r="R246" s="175">
        <v>2.85056</v>
      </c>
      <c r="S246" s="173"/>
    </row>
    <row r="247" spans="2:19" ht="15.75" customHeight="1">
      <c r="B247" s="750"/>
      <c r="C247" s="153" t="s">
        <v>400</v>
      </c>
      <c r="D247" s="174">
        <v>681.483794</v>
      </c>
      <c r="E247" s="175">
        <v>257.35339</v>
      </c>
      <c r="F247" s="175">
        <v>281.121534</v>
      </c>
      <c r="G247" s="176">
        <v>373.753383</v>
      </c>
      <c r="H247" s="174">
        <v>645.843577</v>
      </c>
      <c r="I247" s="175">
        <v>244.841884</v>
      </c>
      <c r="J247" s="175">
        <v>256.79435</v>
      </c>
      <c r="K247" s="176">
        <v>311.979937</v>
      </c>
      <c r="L247" s="174">
        <v>642.987</v>
      </c>
      <c r="M247" s="175">
        <v>225.075133</v>
      </c>
      <c r="N247" s="175">
        <v>234.6931</v>
      </c>
      <c r="O247" s="176">
        <v>329.600791</v>
      </c>
      <c r="P247" s="174">
        <v>550.674919</v>
      </c>
      <c r="Q247" s="175">
        <v>263.729031</v>
      </c>
      <c r="R247" s="175">
        <v>291.206072</v>
      </c>
      <c r="S247" s="176">
        <v>257.75755</v>
      </c>
    </row>
    <row r="248" spans="2:19" ht="15.75" customHeight="1">
      <c r="B248" s="750"/>
      <c r="C248" s="153" t="s">
        <v>401</v>
      </c>
      <c r="D248" s="174">
        <v>0.074485</v>
      </c>
      <c r="E248" s="175">
        <v>0.073731</v>
      </c>
      <c r="F248" s="175">
        <v>0.110596</v>
      </c>
      <c r="G248" s="173"/>
      <c r="H248" s="174">
        <v>0.074707</v>
      </c>
      <c r="I248" s="175">
        <v>0.073929</v>
      </c>
      <c r="J248" s="175">
        <v>0.110893</v>
      </c>
      <c r="K248" s="173"/>
      <c r="L248" s="174">
        <v>0.056192</v>
      </c>
      <c r="M248" s="175">
        <v>0.055607</v>
      </c>
      <c r="N248" s="175">
        <v>0.08341</v>
      </c>
      <c r="O248" s="173"/>
      <c r="P248" s="174">
        <v>0.056469</v>
      </c>
      <c r="Q248" s="175">
        <v>0.05601</v>
      </c>
      <c r="R248" s="175">
        <v>0.084015</v>
      </c>
      <c r="S248" s="173"/>
    </row>
    <row r="249" spans="2:19" ht="15.75" customHeight="1">
      <c r="B249" s="750"/>
      <c r="C249" s="153" t="s">
        <v>402</v>
      </c>
      <c r="D249" s="174">
        <v>0</v>
      </c>
      <c r="E249" s="175">
        <v>0</v>
      </c>
      <c r="F249" s="175">
        <v>0</v>
      </c>
      <c r="G249" s="173"/>
      <c r="H249" s="174">
        <v>0</v>
      </c>
      <c r="I249" s="175">
        <v>0</v>
      </c>
      <c r="J249" s="175">
        <v>0</v>
      </c>
      <c r="K249" s="173"/>
      <c r="L249" s="174">
        <v>0</v>
      </c>
      <c r="M249" s="175">
        <v>0</v>
      </c>
      <c r="N249" s="175">
        <v>0</v>
      </c>
      <c r="O249" s="173"/>
      <c r="P249" s="174">
        <v>0</v>
      </c>
      <c r="Q249" s="175">
        <v>0</v>
      </c>
      <c r="R249" s="175">
        <v>0</v>
      </c>
      <c r="S249" s="173"/>
    </row>
    <row r="250" spans="2:19" ht="30.75" customHeight="1">
      <c r="B250" s="750"/>
      <c r="C250" s="153" t="s">
        <v>403</v>
      </c>
      <c r="D250" s="174">
        <v>0</v>
      </c>
      <c r="E250" s="175">
        <v>0</v>
      </c>
      <c r="F250" s="175">
        <v>0</v>
      </c>
      <c r="G250" s="173"/>
      <c r="H250" s="174">
        <v>0</v>
      </c>
      <c r="I250" s="175">
        <v>0</v>
      </c>
      <c r="J250" s="175">
        <v>0</v>
      </c>
      <c r="K250" s="173"/>
      <c r="L250" s="174">
        <v>0</v>
      </c>
      <c r="M250" s="175">
        <v>0</v>
      </c>
      <c r="N250" s="175">
        <v>0</v>
      </c>
      <c r="O250" s="173"/>
      <c r="P250" s="174">
        <v>0</v>
      </c>
      <c r="Q250" s="175">
        <v>0</v>
      </c>
      <c r="R250" s="175">
        <v>0</v>
      </c>
      <c r="S250" s="173"/>
    </row>
    <row r="251" spans="2:19" ht="18.75" customHeight="1">
      <c r="B251" s="750"/>
      <c r="C251" s="153" t="s">
        <v>404</v>
      </c>
      <c r="D251" s="174">
        <v>0</v>
      </c>
      <c r="E251" s="175">
        <v>0</v>
      </c>
      <c r="F251" s="175">
        <v>0</v>
      </c>
      <c r="G251" s="173"/>
      <c r="H251" s="174">
        <v>0</v>
      </c>
      <c r="I251" s="175">
        <v>0</v>
      </c>
      <c r="J251" s="175">
        <v>0</v>
      </c>
      <c r="K251" s="173"/>
      <c r="L251" s="174">
        <v>0</v>
      </c>
      <c r="M251" s="175">
        <v>0</v>
      </c>
      <c r="N251" s="175">
        <v>0</v>
      </c>
      <c r="O251" s="173"/>
      <c r="P251" s="174">
        <v>2.59027</v>
      </c>
      <c r="Q251" s="175">
        <v>2.59027</v>
      </c>
      <c r="R251" s="175">
        <v>2.59027</v>
      </c>
      <c r="S251" s="173"/>
    </row>
    <row r="252" spans="2:19" ht="15.75" customHeight="1">
      <c r="B252" s="750"/>
      <c r="C252" s="153" t="s">
        <v>405</v>
      </c>
      <c r="D252" s="174">
        <v>1.677834</v>
      </c>
      <c r="E252" s="175">
        <v>1.675951</v>
      </c>
      <c r="F252" s="175">
        <v>1.675951</v>
      </c>
      <c r="G252" s="173"/>
      <c r="H252" s="174">
        <v>1.551318</v>
      </c>
      <c r="I252" s="175">
        <v>1.549429</v>
      </c>
      <c r="J252" s="175">
        <v>1.549429</v>
      </c>
      <c r="K252" s="173"/>
      <c r="L252" s="174">
        <v>1.703957</v>
      </c>
      <c r="M252" s="175">
        <v>1.702074</v>
      </c>
      <c r="N252" s="175">
        <v>1.702074</v>
      </c>
      <c r="O252" s="173"/>
      <c r="P252" s="174">
        <v>1.601312</v>
      </c>
      <c r="Q252" s="175">
        <v>1.599834</v>
      </c>
      <c r="R252" s="175">
        <v>1.599833</v>
      </c>
      <c r="S252" s="173"/>
    </row>
    <row r="253" spans="2:19" ht="15.75" customHeight="1" hidden="1">
      <c r="B253" s="750"/>
      <c r="C253" s="157"/>
      <c r="D253" s="174"/>
      <c r="E253" s="175"/>
      <c r="F253" s="175"/>
      <c r="G253" s="176"/>
      <c r="H253" s="174"/>
      <c r="I253" s="175"/>
      <c r="J253" s="175"/>
      <c r="K253" s="176"/>
      <c r="L253" s="174"/>
      <c r="M253" s="175"/>
      <c r="N253" s="175"/>
      <c r="O253" s="176"/>
      <c r="P253" s="174"/>
      <c r="Q253" s="175"/>
      <c r="R253" s="175"/>
      <c r="S253" s="176"/>
    </row>
    <row r="254" spans="2:19" ht="15.75" customHeight="1" thickBot="1">
      <c r="B254" s="750"/>
      <c r="C254" s="164" t="s">
        <v>406</v>
      </c>
      <c r="D254" s="174">
        <v>1276.518735</v>
      </c>
      <c r="E254" s="175">
        <v>1249.127219</v>
      </c>
      <c r="F254" s="175">
        <v>187.050941</v>
      </c>
      <c r="G254" s="173"/>
      <c r="H254" s="174">
        <v>1748.370132</v>
      </c>
      <c r="I254" s="175">
        <v>1734.865115</v>
      </c>
      <c r="J254" s="175">
        <v>185.589751</v>
      </c>
      <c r="K254" s="173"/>
      <c r="L254" s="174">
        <v>1929.166662</v>
      </c>
      <c r="M254" s="175">
        <v>1922.314191</v>
      </c>
      <c r="N254" s="175">
        <v>233.463121</v>
      </c>
      <c r="O254" s="173"/>
      <c r="P254" s="174">
        <v>1684.160271</v>
      </c>
      <c r="Q254" s="175">
        <v>1680.477073</v>
      </c>
      <c r="R254" s="175">
        <v>236.215754</v>
      </c>
      <c r="S254" s="173"/>
    </row>
    <row r="255" spans="2:19" ht="18" customHeight="1" thickBot="1">
      <c r="B255" s="751"/>
      <c r="C255" s="555" t="s">
        <v>411</v>
      </c>
      <c r="D255" s="177"/>
      <c r="E255" s="178"/>
      <c r="F255" s="178"/>
      <c r="G255" s="309">
        <v>533.972094</v>
      </c>
      <c r="H255" s="177"/>
      <c r="I255" s="178"/>
      <c r="J255" s="178"/>
      <c r="K255" s="309">
        <v>413.25274900000005</v>
      </c>
      <c r="L255" s="177"/>
      <c r="M255" s="178"/>
      <c r="N255" s="178"/>
      <c r="O255" s="309">
        <v>424.09624</v>
      </c>
      <c r="P255" s="177"/>
      <c r="Q255" s="178"/>
      <c r="R255" s="178"/>
      <c r="S255" s="309">
        <v>353.525316</v>
      </c>
    </row>
    <row r="256" spans="2:12" ht="14.25">
      <c r="B256" s="170"/>
      <c r="D256" s="170" t="s">
        <v>408</v>
      </c>
      <c r="K256" s="556"/>
      <c r="L256" s="170"/>
    </row>
    <row r="257" spans="2:12" ht="14.25">
      <c r="B257" s="170"/>
      <c r="D257" s="170" t="s">
        <v>412</v>
      </c>
      <c r="L257" s="170"/>
    </row>
    <row r="258" spans="4:12" ht="15" thickBot="1">
      <c r="D258" s="179" t="s">
        <v>413</v>
      </c>
      <c r="L258" s="179"/>
    </row>
    <row r="259" spans="2:19" ht="32.25" customHeight="1" thickBot="1">
      <c r="B259" s="145"/>
      <c r="C259" s="148"/>
      <c r="D259" s="752" t="s">
        <v>384</v>
      </c>
      <c r="E259" s="753"/>
      <c r="F259" s="753"/>
      <c r="G259" s="753"/>
      <c r="H259" s="753"/>
      <c r="I259" s="753"/>
      <c r="J259" s="753"/>
      <c r="K259" s="753"/>
      <c r="L259" s="739"/>
      <c r="M259" s="739"/>
      <c r="N259" s="739"/>
      <c r="O259" s="739"/>
      <c r="P259" s="739"/>
      <c r="Q259" s="739"/>
      <c r="R259" s="739"/>
      <c r="S259" s="740"/>
    </row>
    <row r="260" spans="2:19" ht="32.25" customHeight="1" thickBot="1">
      <c r="B260" s="145"/>
      <c r="C260" s="148"/>
      <c r="D260" s="738" t="s">
        <v>11</v>
      </c>
      <c r="E260" s="739"/>
      <c r="F260" s="739"/>
      <c r="G260" s="740"/>
      <c r="H260" s="738" t="s">
        <v>12</v>
      </c>
      <c r="I260" s="739"/>
      <c r="J260" s="739"/>
      <c r="K260" s="740"/>
      <c r="L260" s="738" t="s">
        <v>13</v>
      </c>
      <c r="M260" s="739"/>
      <c r="N260" s="739"/>
      <c r="O260" s="740"/>
      <c r="P260" s="738" t="s">
        <v>14</v>
      </c>
      <c r="Q260" s="739"/>
      <c r="R260" s="739"/>
      <c r="S260" s="740"/>
    </row>
    <row r="261" spans="2:19" ht="51" customHeight="1">
      <c r="B261" s="149"/>
      <c r="C261" s="148"/>
      <c r="D261" s="741" t="s">
        <v>385</v>
      </c>
      <c r="E261" s="743" t="s">
        <v>386</v>
      </c>
      <c r="F261" s="745" t="s">
        <v>387</v>
      </c>
      <c r="G261" s="747" t="s">
        <v>410</v>
      </c>
      <c r="H261" s="741" t="s">
        <v>385</v>
      </c>
      <c r="I261" s="743" t="s">
        <v>386</v>
      </c>
      <c r="J261" s="745" t="s">
        <v>387</v>
      </c>
      <c r="K261" s="747" t="s">
        <v>410</v>
      </c>
      <c r="L261" s="741" t="s">
        <v>385</v>
      </c>
      <c r="M261" s="743" t="s">
        <v>386</v>
      </c>
      <c r="N261" s="745" t="s">
        <v>387</v>
      </c>
      <c r="O261" s="747" t="s">
        <v>410</v>
      </c>
      <c r="P261" s="741" t="s">
        <v>385</v>
      </c>
      <c r="Q261" s="743" t="s">
        <v>386</v>
      </c>
      <c r="R261" s="745" t="s">
        <v>387</v>
      </c>
      <c r="S261" s="747" t="s">
        <v>410</v>
      </c>
    </row>
    <row r="262" spans="2:19" ht="33" customHeight="1" thickBot="1">
      <c r="B262" s="554">
        <v>9</v>
      </c>
      <c r="C262" s="190" t="s">
        <v>10</v>
      </c>
      <c r="D262" s="742"/>
      <c r="E262" s="744"/>
      <c r="F262" s="746"/>
      <c r="G262" s="748"/>
      <c r="H262" s="742"/>
      <c r="I262" s="744"/>
      <c r="J262" s="746"/>
      <c r="K262" s="748"/>
      <c r="L262" s="742"/>
      <c r="M262" s="744"/>
      <c r="N262" s="746"/>
      <c r="O262" s="748"/>
      <c r="P262" s="742"/>
      <c r="Q262" s="744"/>
      <c r="R262" s="746"/>
      <c r="S262" s="748"/>
    </row>
    <row r="263" spans="2:19" ht="15.75" customHeight="1">
      <c r="B263" s="749" t="s">
        <v>561</v>
      </c>
      <c r="C263" s="150" t="s">
        <v>390</v>
      </c>
      <c r="D263" s="307">
        <v>307.948144</v>
      </c>
      <c r="E263" s="308">
        <v>298.228254</v>
      </c>
      <c r="F263" s="308">
        <v>190.119786</v>
      </c>
      <c r="G263" s="172"/>
      <c r="H263" s="307">
        <v>274.46046</v>
      </c>
      <c r="I263" s="308">
        <v>250.459379</v>
      </c>
      <c r="J263" s="308">
        <v>115.251354</v>
      </c>
      <c r="K263" s="172"/>
      <c r="L263" s="307">
        <v>294.327655</v>
      </c>
      <c r="M263" s="308">
        <v>270.439435</v>
      </c>
      <c r="N263" s="308">
        <v>36.400928</v>
      </c>
      <c r="O263" s="172"/>
      <c r="P263" s="307">
        <v>270.099386</v>
      </c>
      <c r="Q263" s="308">
        <v>256.224101</v>
      </c>
      <c r="R263" s="308">
        <v>29.744576</v>
      </c>
      <c r="S263" s="172"/>
    </row>
    <row r="264" spans="2:19" ht="15.75" customHeight="1">
      <c r="B264" s="750"/>
      <c r="C264" s="153" t="s">
        <v>391</v>
      </c>
      <c r="D264" s="174">
        <v>0</v>
      </c>
      <c r="E264" s="175">
        <v>0</v>
      </c>
      <c r="F264" s="175">
        <v>0</v>
      </c>
      <c r="G264" s="173"/>
      <c r="H264" s="174">
        <v>0</v>
      </c>
      <c r="I264" s="175">
        <v>0</v>
      </c>
      <c r="J264" s="175">
        <v>0</v>
      </c>
      <c r="K264" s="173"/>
      <c r="L264" s="174">
        <v>0</v>
      </c>
      <c r="M264" s="175">
        <v>0</v>
      </c>
      <c r="N264" s="175">
        <v>0</v>
      </c>
      <c r="O264" s="173"/>
      <c r="P264" s="174">
        <v>0</v>
      </c>
      <c r="Q264" s="175">
        <v>0</v>
      </c>
      <c r="R264" s="175">
        <v>0</v>
      </c>
      <c r="S264" s="173"/>
    </row>
    <row r="265" spans="2:19" ht="15.75" customHeight="1">
      <c r="B265" s="750"/>
      <c r="C265" s="153" t="s">
        <v>392</v>
      </c>
      <c r="D265" s="174">
        <v>0</v>
      </c>
      <c r="E265" s="175">
        <v>0</v>
      </c>
      <c r="F265" s="175">
        <v>0</v>
      </c>
      <c r="G265" s="173"/>
      <c r="H265" s="174">
        <v>0</v>
      </c>
      <c r="I265" s="175">
        <v>0</v>
      </c>
      <c r="J265" s="175">
        <v>0</v>
      </c>
      <c r="K265" s="173"/>
      <c r="L265" s="174">
        <v>2.2E-05</v>
      </c>
      <c r="M265" s="175">
        <v>2.1E-05</v>
      </c>
      <c r="N265" s="175">
        <v>4E-06</v>
      </c>
      <c r="O265" s="173"/>
      <c r="P265" s="174">
        <v>0</v>
      </c>
      <c r="Q265" s="175">
        <v>0</v>
      </c>
      <c r="R265" s="175">
        <v>0</v>
      </c>
      <c r="S265" s="173"/>
    </row>
    <row r="266" spans="2:19" ht="15.75" customHeight="1">
      <c r="B266" s="750"/>
      <c r="C266" s="153" t="s">
        <v>393</v>
      </c>
      <c r="D266" s="174">
        <v>0</v>
      </c>
      <c r="E266" s="175">
        <v>2.087088</v>
      </c>
      <c r="F266" s="175">
        <v>0</v>
      </c>
      <c r="G266" s="173"/>
      <c r="H266" s="174">
        <v>5E-05</v>
      </c>
      <c r="I266" s="175">
        <v>2.184611</v>
      </c>
      <c r="J266" s="175">
        <v>0</v>
      </c>
      <c r="K266" s="173"/>
      <c r="L266" s="174">
        <v>0</v>
      </c>
      <c r="M266" s="175">
        <v>0.127251</v>
      </c>
      <c r="N266" s="175">
        <v>0</v>
      </c>
      <c r="O266" s="173"/>
      <c r="P266" s="174">
        <v>0</v>
      </c>
      <c r="Q266" s="175">
        <v>0.149077</v>
      </c>
      <c r="R266" s="175">
        <v>0</v>
      </c>
      <c r="S266" s="173"/>
    </row>
    <row r="267" spans="2:19" ht="15.75" customHeight="1">
      <c r="B267" s="750"/>
      <c r="C267" s="153" t="s">
        <v>394</v>
      </c>
      <c r="D267" s="174">
        <v>0</v>
      </c>
      <c r="E267" s="175">
        <v>0</v>
      </c>
      <c r="F267" s="175">
        <v>0</v>
      </c>
      <c r="G267" s="173"/>
      <c r="H267" s="174">
        <v>0</v>
      </c>
      <c r="I267" s="175">
        <v>0</v>
      </c>
      <c r="J267" s="175">
        <v>0</v>
      </c>
      <c r="K267" s="173"/>
      <c r="L267" s="174">
        <v>0</v>
      </c>
      <c r="M267" s="175">
        <v>0</v>
      </c>
      <c r="N267" s="175">
        <v>0</v>
      </c>
      <c r="O267" s="173"/>
      <c r="P267" s="174">
        <v>0</v>
      </c>
      <c r="Q267" s="175">
        <v>0</v>
      </c>
      <c r="R267" s="175">
        <v>0</v>
      </c>
      <c r="S267" s="173"/>
    </row>
    <row r="268" spans="2:19" ht="15.75" customHeight="1">
      <c r="B268" s="750"/>
      <c r="C268" s="153" t="s">
        <v>395</v>
      </c>
      <c r="D268" s="174">
        <v>931.920345</v>
      </c>
      <c r="E268" s="175">
        <v>698.602548</v>
      </c>
      <c r="F268" s="175">
        <v>595.624763</v>
      </c>
      <c r="G268" s="173"/>
      <c r="H268" s="174">
        <v>833.307999</v>
      </c>
      <c r="I268" s="175">
        <v>600.103228</v>
      </c>
      <c r="J268" s="175">
        <v>544.180613</v>
      </c>
      <c r="K268" s="173"/>
      <c r="L268" s="174">
        <v>1158.882237</v>
      </c>
      <c r="M268" s="175">
        <v>935.499259</v>
      </c>
      <c r="N268" s="175">
        <v>633.771127</v>
      </c>
      <c r="O268" s="173"/>
      <c r="P268" s="174">
        <v>854.169452</v>
      </c>
      <c r="Q268" s="175">
        <v>630.61426</v>
      </c>
      <c r="R268" s="175">
        <v>577.634294</v>
      </c>
      <c r="S268" s="173"/>
    </row>
    <row r="269" spans="2:19" ht="15.75" customHeight="1">
      <c r="B269" s="750"/>
      <c r="C269" s="153" t="s">
        <v>396</v>
      </c>
      <c r="D269" s="174">
        <v>1332.791371</v>
      </c>
      <c r="E269" s="175">
        <v>994.524004</v>
      </c>
      <c r="F269" s="175">
        <v>990.129729</v>
      </c>
      <c r="G269" s="173"/>
      <c r="H269" s="174">
        <v>2005.986135</v>
      </c>
      <c r="I269" s="175">
        <v>1656.73928</v>
      </c>
      <c r="J269" s="175">
        <v>1530.5547</v>
      </c>
      <c r="K269" s="173"/>
      <c r="L269" s="174">
        <v>1566.438964</v>
      </c>
      <c r="M269" s="175">
        <v>1049.965668</v>
      </c>
      <c r="N269" s="175">
        <v>1010.4735</v>
      </c>
      <c r="O269" s="173"/>
      <c r="P269" s="174">
        <v>1622.747536</v>
      </c>
      <c r="Q269" s="175">
        <v>1211.168043</v>
      </c>
      <c r="R269" s="175">
        <v>1167.58099</v>
      </c>
      <c r="S269" s="173"/>
    </row>
    <row r="270" spans="2:19" ht="15.75" customHeight="1">
      <c r="B270" s="750"/>
      <c r="C270" s="156" t="s">
        <v>397</v>
      </c>
      <c r="D270" s="174">
        <v>243.828511</v>
      </c>
      <c r="E270" s="175">
        <v>191.213516</v>
      </c>
      <c r="F270" s="175">
        <v>0</v>
      </c>
      <c r="G270" s="173"/>
      <c r="H270" s="174">
        <v>682.949407</v>
      </c>
      <c r="I270" s="175">
        <v>682.949407</v>
      </c>
      <c r="J270" s="175">
        <v>682.949407</v>
      </c>
      <c r="K270" s="173"/>
      <c r="L270" s="174">
        <v>0.042376</v>
      </c>
      <c r="M270" s="175">
        <v>0.042374</v>
      </c>
      <c r="N270" s="175">
        <v>0.042374</v>
      </c>
      <c r="O270" s="173"/>
      <c r="P270" s="174">
        <v>0.031607</v>
      </c>
      <c r="Q270" s="175">
        <v>0.02373</v>
      </c>
      <c r="R270" s="175">
        <v>0.02373</v>
      </c>
      <c r="S270" s="173"/>
    </row>
    <row r="271" spans="2:19" ht="15.75" customHeight="1">
      <c r="B271" s="750"/>
      <c r="C271" s="153" t="s">
        <v>398</v>
      </c>
      <c r="D271" s="174">
        <v>18.001605</v>
      </c>
      <c r="E271" s="175">
        <v>17.170131</v>
      </c>
      <c r="F271" s="175">
        <v>12.877596</v>
      </c>
      <c r="G271" s="173"/>
      <c r="H271" s="174">
        <v>214.565346</v>
      </c>
      <c r="I271" s="175">
        <v>166.52098</v>
      </c>
      <c r="J271" s="175">
        <v>124.889331</v>
      </c>
      <c r="K271" s="173"/>
      <c r="L271" s="174">
        <v>334.570465</v>
      </c>
      <c r="M271" s="175">
        <v>314.263167</v>
      </c>
      <c r="N271" s="175">
        <v>235.697376</v>
      </c>
      <c r="O271" s="173"/>
      <c r="P271" s="174">
        <v>1029.06857</v>
      </c>
      <c r="Q271" s="175">
        <v>72.281701</v>
      </c>
      <c r="R271" s="175">
        <v>54.211277</v>
      </c>
      <c r="S271" s="173"/>
    </row>
    <row r="272" spans="2:19" ht="15.75" customHeight="1">
      <c r="B272" s="750"/>
      <c r="C272" s="156" t="s">
        <v>397</v>
      </c>
      <c r="D272" s="174">
        <v>0.8343</v>
      </c>
      <c r="E272" s="175">
        <v>0.833189</v>
      </c>
      <c r="F272" s="175">
        <v>0.624891</v>
      </c>
      <c r="G272" s="173"/>
      <c r="H272" s="174">
        <v>0</v>
      </c>
      <c r="I272" s="175">
        <v>0</v>
      </c>
      <c r="J272" s="175">
        <v>0</v>
      </c>
      <c r="K272" s="173"/>
      <c r="L272" s="174">
        <v>0.396314</v>
      </c>
      <c r="M272" s="175">
        <v>0.396314</v>
      </c>
      <c r="N272" s="175">
        <v>0.297235</v>
      </c>
      <c r="O272" s="173"/>
      <c r="P272" s="174">
        <v>0.867317</v>
      </c>
      <c r="Q272" s="175">
        <v>0.867317</v>
      </c>
      <c r="R272" s="175">
        <v>0.650488</v>
      </c>
      <c r="S272" s="173"/>
    </row>
    <row r="273" spans="2:19" ht="15.75" customHeight="1">
      <c r="B273" s="750"/>
      <c r="C273" s="153" t="s">
        <v>399</v>
      </c>
      <c r="D273" s="174">
        <v>0.394416</v>
      </c>
      <c r="E273" s="175">
        <v>0.39171</v>
      </c>
      <c r="F273" s="175">
        <v>0.137098</v>
      </c>
      <c r="G273" s="173"/>
      <c r="H273" s="174">
        <v>0.217392</v>
      </c>
      <c r="I273" s="175">
        <v>0.217208</v>
      </c>
      <c r="J273" s="175">
        <v>0.076023</v>
      </c>
      <c r="K273" s="173"/>
      <c r="L273" s="174">
        <v>0</v>
      </c>
      <c r="M273" s="175">
        <v>0</v>
      </c>
      <c r="N273" s="175">
        <v>0</v>
      </c>
      <c r="O273" s="173"/>
      <c r="P273" s="174">
        <v>150.310764</v>
      </c>
      <c r="Q273" s="175">
        <v>148.404937</v>
      </c>
      <c r="R273" s="175">
        <v>74.202468</v>
      </c>
      <c r="S273" s="173"/>
    </row>
    <row r="274" spans="2:19" ht="15.75" customHeight="1">
      <c r="B274" s="750"/>
      <c r="C274" s="156" t="s">
        <v>397</v>
      </c>
      <c r="D274" s="174">
        <v>0</v>
      </c>
      <c r="E274" s="175">
        <v>0</v>
      </c>
      <c r="F274" s="175">
        <v>0</v>
      </c>
      <c r="G274" s="173"/>
      <c r="H274" s="174">
        <v>0</v>
      </c>
      <c r="I274" s="175">
        <v>0</v>
      </c>
      <c r="J274" s="175">
        <v>0</v>
      </c>
      <c r="K274" s="173"/>
      <c r="L274" s="174">
        <v>0</v>
      </c>
      <c r="M274" s="175">
        <v>0</v>
      </c>
      <c r="N274" s="175">
        <v>0</v>
      </c>
      <c r="O274" s="173"/>
      <c r="P274" s="174">
        <v>0</v>
      </c>
      <c r="Q274" s="175">
        <v>0</v>
      </c>
      <c r="R274" s="175">
        <v>0</v>
      </c>
      <c r="S274" s="173"/>
    </row>
    <row r="275" spans="2:19" ht="15.75" customHeight="1">
      <c r="B275" s="750"/>
      <c r="C275" s="153" t="s">
        <v>400</v>
      </c>
      <c r="D275" s="174">
        <v>35.005013</v>
      </c>
      <c r="E275" s="175">
        <v>23.699063</v>
      </c>
      <c r="F275" s="175">
        <v>23.699777</v>
      </c>
      <c r="G275" s="176">
        <v>11.305951</v>
      </c>
      <c r="H275" s="174">
        <v>33.838652</v>
      </c>
      <c r="I275" s="175">
        <v>18.848762</v>
      </c>
      <c r="J275" s="175">
        <v>18.848799</v>
      </c>
      <c r="K275" s="176">
        <v>14.989891</v>
      </c>
      <c r="L275" s="174">
        <v>33.837086</v>
      </c>
      <c r="M275" s="175">
        <v>18.538219</v>
      </c>
      <c r="N275" s="175">
        <v>18.538307</v>
      </c>
      <c r="O275" s="176">
        <v>15.298866</v>
      </c>
      <c r="P275" s="174">
        <v>28.050128</v>
      </c>
      <c r="Q275" s="175">
        <v>14.927319</v>
      </c>
      <c r="R275" s="175">
        <v>14.951577</v>
      </c>
      <c r="S275" s="176">
        <v>13.12281</v>
      </c>
    </row>
    <row r="276" spans="2:19" ht="15.75" customHeight="1">
      <c r="B276" s="750"/>
      <c r="C276" s="153" t="s">
        <v>401</v>
      </c>
      <c r="D276" s="174">
        <v>0</v>
      </c>
      <c r="E276" s="175">
        <v>0</v>
      </c>
      <c r="F276" s="175">
        <v>0</v>
      </c>
      <c r="G276" s="173"/>
      <c r="H276" s="174">
        <v>0</v>
      </c>
      <c r="I276" s="175">
        <v>0</v>
      </c>
      <c r="J276" s="175">
        <v>0</v>
      </c>
      <c r="K276" s="173"/>
      <c r="L276" s="174">
        <v>0</v>
      </c>
      <c r="M276" s="175">
        <v>0</v>
      </c>
      <c r="N276" s="175">
        <v>0</v>
      </c>
      <c r="O276" s="173"/>
      <c r="P276" s="174">
        <v>0</v>
      </c>
      <c r="Q276" s="175">
        <v>0</v>
      </c>
      <c r="R276" s="175">
        <v>0</v>
      </c>
      <c r="S276" s="173"/>
    </row>
    <row r="277" spans="2:19" ht="15.75" customHeight="1">
      <c r="B277" s="750"/>
      <c r="C277" s="153" t="s">
        <v>402</v>
      </c>
      <c r="D277" s="174">
        <v>17.521437</v>
      </c>
      <c r="E277" s="175">
        <v>17.512534</v>
      </c>
      <c r="F277" s="175">
        <v>1.751253</v>
      </c>
      <c r="G277" s="173"/>
      <c r="H277" s="174">
        <v>12.578798</v>
      </c>
      <c r="I277" s="175">
        <v>12.572047</v>
      </c>
      <c r="J277" s="175">
        <v>1.257205</v>
      </c>
      <c r="K277" s="173"/>
      <c r="L277" s="174">
        <v>52.098555</v>
      </c>
      <c r="M277" s="175">
        <v>52.09458</v>
      </c>
      <c r="N277" s="175">
        <v>31.610143</v>
      </c>
      <c r="O277" s="173"/>
      <c r="P277" s="174">
        <v>69.685856</v>
      </c>
      <c r="Q277" s="175">
        <v>69.681471</v>
      </c>
      <c r="R277" s="175">
        <v>31.565616</v>
      </c>
      <c r="S277" s="173"/>
    </row>
    <row r="278" spans="2:19" ht="29.25" customHeight="1">
      <c r="B278" s="750"/>
      <c r="C278" s="153" t="s">
        <v>403</v>
      </c>
      <c r="D278" s="174">
        <v>0</v>
      </c>
      <c r="E278" s="175">
        <v>0</v>
      </c>
      <c r="F278" s="175">
        <v>0</v>
      </c>
      <c r="G278" s="173"/>
      <c r="H278" s="174">
        <v>0</v>
      </c>
      <c r="I278" s="175">
        <v>0</v>
      </c>
      <c r="J278" s="175">
        <v>0</v>
      </c>
      <c r="K278" s="173"/>
      <c r="L278" s="174">
        <v>0</v>
      </c>
      <c r="M278" s="175">
        <v>0</v>
      </c>
      <c r="N278" s="175">
        <v>0</v>
      </c>
      <c r="O278" s="173"/>
      <c r="P278" s="174">
        <v>0</v>
      </c>
      <c r="Q278" s="175">
        <v>0</v>
      </c>
      <c r="R278" s="175">
        <v>0</v>
      </c>
      <c r="S278" s="173"/>
    </row>
    <row r="279" spans="2:19" ht="22.5" customHeight="1">
      <c r="B279" s="750"/>
      <c r="C279" s="153" t="s">
        <v>404</v>
      </c>
      <c r="D279" s="174">
        <v>708.92759</v>
      </c>
      <c r="E279" s="175">
        <v>615.974674</v>
      </c>
      <c r="F279" s="175">
        <v>659.487088</v>
      </c>
      <c r="G279" s="173"/>
      <c r="H279" s="174">
        <v>676.956931</v>
      </c>
      <c r="I279" s="175">
        <v>566.501875</v>
      </c>
      <c r="J279" s="175">
        <v>576.513238</v>
      </c>
      <c r="K279" s="173"/>
      <c r="L279" s="174">
        <v>668.622157</v>
      </c>
      <c r="M279" s="175">
        <v>527.751234</v>
      </c>
      <c r="N279" s="175">
        <v>539.065263</v>
      </c>
      <c r="O279" s="173"/>
      <c r="P279" s="174">
        <v>693.194468</v>
      </c>
      <c r="Q279" s="175">
        <v>529.150946</v>
      </c>
      <c r="R279" s="175">
        <v>538.008658</v>
      </c>
      <c r="S279" s="173"/>
    </row>
    <row r="280" spans="2:19" ht="15.75" customHeight="1">
      <c r="B280" s="750"/>
      <c r="C280" s="153" t="s">
        <v>405</v>
      </c>
      <c r="D280" s="174">
        <v>118.947744</v>
      </c>
      <c r="E280" s="175">
        <v>118.947744</v>
      </c>
      <c r="F280" s="175">
        <v>120.778326</v>
      </c>
      <c r="G280" s="173"/>
      <c r="H280" s="174">
        <v>105.616897</v>
      </c>
      <c r="I280" s="175">
        <v>105.616896</v>
      </c>
      <c r="J280" s="175">
        <v>106.12746</v>
      </c>
      <c r="K280" s="173"/>
      <c r="L280" s="174">
        <v>110.336183</v>
      </c>
      <c r="M280" s="175">
        <v>110.336183</v>
      </c>
      <c r="N280" s="175">
        <v>111.746574</v>
      </c>
      <c r="O280" s="173"/>
      <c r="P280" s="174">
        <v>110.92943</v>
      </c>
      <c r="Q280" s="175">
        <v>110.92943</v>
      </c>
      <c r="R280" s="175">
        <v>112.32332</v>
      </c>
      <c r="S280" s="173"/>
    </row>
    <row r="281" spans="2:19" ht="15.75" customHeight="1" hidden="1">
      <c r="B281" s="750"/>
      <c r="C281" s="157"/>
      <c r="D281" s="174"/>
      <c r="E281" s="175"/>
      <c r="F281" s="175"/>
      <c r="G281" s="176"/>
      <c r="H281" s="174"/>
      <c r="I281" s="175"/>
      <c r="J281" s="175"/>
      <c r="K281" s="176"/>
      <c r="L281" s="174"/>
      <c r="M281" s="175"/>
      <c r="N281" s="175"/>
      <c r="O281" s="176"/>
      <c r="P281" s="174"/>
      <c r="Q281" s="175"/>
      <c r="R281" s="175"/>
      <c r="S281" s="176"/>
    </row>
    <row r="282" spans="2:19" ht="15.75" customHeight="1" thickBot="1">
      <c r="B282" s="750"/>
      <c r="C282" s="164" t="s">
        <v>406</v>
      </c>
      <c r="D282" s="174">
        <v>233.986713</v>
      </c>
      <c r="E282" s="175">
        <v>233.986713</v>
      </c>
      <c r="F282" s="175">
        <v>203.577308</v>
      </c>
      <c r="G282" s="173"/>
      <c r="H282" s="174">
        <v>201.515511</v>
      </c>
      <c r="I282" s="175">
        <v>201.515511</v>
      </c>
      <c r="J282" s="175">
        <v>145.550663</v>
      </c>
      <c r="K282" s="173"/>
      <c r="L282" s="174">
        <v>180.496495</v>
      </c>
      <c r="M282" s="175">
        <v>180.496495</v>
      </c>
      <c r="N282" s="175">
        <v>143.153282</v>
      </c>
      <c r="O282" s="173"/>
      <c r="P282" s="174">
        <v>176.197224</v>
      </c>
      <c r="Q282" s="175">
        <v>176.197224</v>
      </c>
      <c r="R282" s="175">
        <v>138.958233</v>
      </c>
      <c r="S282" s="173"/>
    </row>
    <row r="283" spans="2:19" ht="18" customHeight="1" thickBot="1">
      <c r="B283" s="751"/>
      <c r="C283" s="555" t="s">
        <v>411</v>
      </c>
      <c r="D283" s="177"/>
      <c r="E283" s="178"/>
      <c r="F283" s="178"/>
      <c r="G283" s="309">
        <v>17.857236000000004</v>
      </c>
      <c r="H283" s="177"/>
      <c r="I283" s="178"/>
      <c r="J283" s="178"/>
      <c r="K283" s="309">
        <v>18.839683</v>
      </c>
      <c r="L283" s="177"/>
      <c r="M283" s="178"/>
      <c r="N283" s="178"/>
      <c r="O283" s="309">
        <v>19.248049</v>
      </c>
      <c r="P283" s="177"/>
      <c r="Q283" s="178"/>
      <c r="R283" s="178"/>
      <c r="S283" s="309">
        <v>20.18948</v>
      </c>
    </row>
    <row r="284" spans="2:12" ht="14.25">
      <c r="B284" s="170"/>
      <c r="D284" s="170" t="s">
        <v>408</v>
      </c>
      <c r="K284" s="556"/>
      <c r="L284" s="170"/>
    </row>
    <row r="285" spans="2:12" ht="14.25">
      <c r="B285" s="170"/>
      <c r="D285" s="170" t="s">
        <v>412</v>
      </c>
      <c r="L285" s="170"/>
    </row>
    <row r="286" spans="4:12" ht="15" thickBot="1">
      <c r="D286" s="179" t="s">
        <v>413</v>
      </c>
      <c r="L286" s="179"/>
    </row>
    <row r="287" spans="2:19" ht="32.25" customHeight="1" thickBot="1">
      <c r="B287" s="145"/>
      <c r="C287" s="148"/>
      <c r="D287" s="752" t="s">
        <v>384</v>
      </c>
      <c r="E287" s="753"/>
      <c r="F287" s="753"/>
      <c r="G287" s="753"/>
      <c r="H287" s="753"/>
      <c r="I287" s="753"/>
      <c r="J287" s="753"/>
      <c r="K287" s="753"/>
      <c r="L287" s="739"/>
      <c r="M287" s="739"/>
      <c r="N287" s="739"/>
      <c r="O287" s="739"/>
      <c r="P287" s="739"/>
      <c r="Q287" s="739"/>
      <c r="R287" s="739"/>
      <c r="S287" s="740"/>
    </row>
    <row r="288" spans="2:19" ht="32.25" customHeight="1" thickBot="1">
      <c r="B288" s="145"/>
      <c r="C288" s="148"/>
      <c r="D288" s="738" t="s">
        <v>11</v>
      </c>
      <c r="E288" s="739"/>
      <c r="F288" s="739"/>
      <c r="G288" s="740"/>
      <c r="H288" s="738" t="s">
        <v>12</v>
      </c>
      <c r="I288" s="739"/>
      <c r="J288" s="739"/>
      <c r="K288" s="740"/>
      <c r="L288" s="738" t="s">
        <v>13</v>
      </c>
      <c r="M288" s="739"/>
      <c r="N288" s="739"/>
      <c r="O288" s="740"/>
      <c r="P288" s="738" t="s">
        <v>14</v>
      </c>
      <c r="Q288" s="739"/>
      <c r="R288" s="739"/>
      <c r="S288" s="740"/>
    </row>
    <row r="289" spans="2:19" ht="51" customHeight="1">
      <c r="B289" s="149"/>
      <c r="C289" s="148"/>
      <c r="D289" s="741" t="s">
        <v>385</v>
      </c>
      <c r="E289" s="743" t="s">
        <v>386</v>
      </c>
      <c r="F289" s="745" t="s">
        <v>387</v>
      </c>
      <c r="G289" s="747" t="s">
        <v>410</v>
      </c>
      <c r="H289" s="741" t="s">
        <v>385</v>
      </c>
      <c r="I289" s="743" t="s">
        <v>386</v>
      </c>
      <c r="J289" s="745" t="s">
        <v>387</v>
      </c>
      <c r="K289" s="747" t="s">
        <v>410</v>
      </c>
      <c r="L289" s="741" t="s">
        <v>385</v>
      </c>
      <c r="M289" s="743" t="s">
        <v>386</v>
      </c>
      <c r="N289" s="745" t="s">
        <v>387</v>
      </c>
      <c r="O289" s="747" t="s">
        <v>410</v>
      </c>
      <c r="P289" s="741" t="s">
        <v>385</v>
      </c>
      <c r="Q289" s="743" t="s">
        <v>386</v>
      </c>
      <c r="R289" s="745" t="s">
        <v>387</v>
      </c>
      <c r="S289" s="747" t="s">
        <v>410</v>
      </c>
    </row>
    <row r="290" spans="2:19" ht="33" customHeight="1" thickBot="1">
      <c r="B290" s="554">
        <v>10</v>
      </c>
      <c r="C290" s="190" t="s">
        <v>10</v>
      </c>
      <c r="D290" s="742"/>
      <c r="E290" s="744"/>
      <c r="F290" s="746"/>
      <c r="G290" s="748"/>
      <c r="H290" s="742"/>
      <c r="I290" s="744"/>
      <c r="J290" s="746"/>
      <c r="K290" s="748"/>
      <c r="L290" s="742"/>
      <c r="M290" s="744"/>
      <c r="N290" s="746"/>
      <c r="O290" s="748"/>
      <c r="P290" s="742"/>
      <c r="Q290" s="744"/>
      <c r="R290" s="746"/>
      <c r="S290" s="748"/>
    </row>
    <row r="291" spans="2:19" ht="15.75" customHeight="1">
      <c r="B291" s="749" t="s">
        <v>555</v>
      </c>
      <c r="C291" s="150" t="s">
        <v>390</v>
      </c>
      <c r="D291" s="307">
        <v>2332.062439</v>
      </c>
      <c r="E291" s="308">
        <v>2308.894115</v>
      </c>
      <c r="F291" s="308">
        <v>1986.182917</v>
      </c>
      <c r="G291" s="172"/>
      <c r="H291" s="307">
        <v>2259.755209</v>
      </c>
      <c r="I291" s="308">
        <v>2238.125526</v>
      </c>
      <c r="J291" s="308">
        <v>1589.686654</v>
      </c>
      <c r="K291" s="172"/>
      <c r="L291" s="307">
        <v>2370.479699</v>
      </c>
      <c r="M291" s="308">
        <v>2349.123564</v>
      </c>
      <c r="N291" s="308">
        <v>1701.203323</v>
      </c>
      <c r="O291" s="172"/>
      <c r="P291" s="307">
        <v>2656.391495</v>
      </c>
      <c r="Q291" s="308">
        <v>2630.662881</v>
      </c>
      <c r="R291" s="308">
        <v>1982.083362</v>
      </c>
      <c r="S291" s="172"/>
    </row>
    <row r="292" spans="2:19" ht="15.75" customHeight="1">
      <c r="B292" s="750"/>
      <c r="C292" s="153" t="s">
        <v>391</v>
      </c>
      <c r="D292" s="174">
        <v>0</v>
      </c>
      <c r="E292" s="175">
        <v>0</v>
      </c>
      <c r="F292" s="175">
        <v>0</v>
      </c>
      <c r="G292" s="173"/>
      <c r="H292" s="174">
        <v>0</v>
      </c>
      <c r="I292" s="175">
        <v>0</v>
      </c>
      <c r="J292" s="175">
        <v>0</v>
      </c>
      <c r="K292" s="173"/>
      <c r="L292" s="174">
        <v>0</v>
      </c>
      <c r="M292" s="175">
        <v>0</v>
      </c>
      <c r="N292" s="175">
        <v>0</v>
      </c>
      <c r="O292" s="173"/>
      <c r="P292" s="174">
        <v>0</v>
      </c>
      <c r="Q292" s="175">
        <v>0</v>
      </c>
      <c r="R292" s="175">
        <v>0</v>
      </c>
      <c r="S292" s="173"/>
    </row>
    <row r="293" spans="2:19" ht="15.75" customHeight="1">
      <c r="B293" s="750"/>
      <c r="C293" s="153" t="s">
        <v>392</v>
      </c>
      <c r="D293" s="174">
        <v>164.068704</v>
      </c>
      <c r="E293" s="175">
        <v>135.112302</v>
      </c>
      <c r="F293" s="175">
        <v>127.39999</v>
      </c>
      <c r="G293" s="173"/>
      <c r="H293" s="174">
        <v>144.331658</v>
      </c>
      <c r="I293" s="175">
        <v>117.175672</v>
      </c>
      <c r="J293" s="175">
        <v>94.688951</v>
      </c>
      <c r="K293" s="173"/>
      <c r="L293" s="174">
        <v>132.673564</v>
      </c>
      <c r="M293" s="175">
        <v>103.109657</v>
      </c>
      <c r="N293" s="175">
        <v>100.243631</v>
      </c>
      <c r="O293" s="173"/>
      <c r="P293" s="174">
        <v>115.151212</v>
      </c>
      <c r="Q293" s="175">
        <v>87.982918</v>
      </c>
      <c r="R293" s="175">
        <v>84.721228</v>
      </c>
      <c r="S293" s="173"/>
    </row>
    <row r="294" spans="2:19" ht="15.75" customHeight="1">
      <c r="B294" s="750"/>
      <c r="C294" s="153" t="s">
        <v>393</v>
      </c>
      <c r="D294" s="174">
        <v>0</v>
      </c>
      <c r="E294" s="175">
        <v>0</v>
      </c>
      <c r="F294" s="175">
        <v>0</v>
      </c>
      <c r="G294" s="173"/>
      <c r="H294" s="174">
        <v>0</v>
      </c>
      <c r="I294" s="175">
        <v>0</v>
      </c>
      <c r="J294" s="175">
        <v>0</v>
      </c>
      <c r="K294" s="173"/>
      <c r="L294" s="174">
        <v>0</v>
      </c>
      <c r="M294" s="175">
        <v>0</v>
      </c>
      <c r="N294" s="175">
        <v>0</v>
      </c>
      <c r="O294" s="173"/>
      <c r="P294" s="174">
        <v>0</v>
      </c>
      <c r="Q294" s="175">
        <v>0</v>
      </c>
      <c r="R294" s="175">
        <v>0</v>
      </c>
      <c r="S294" s="173"/>
    </row>
    <row r="295" spans="2:19" ht="15.75" customHeight="1">
      <c r="B295" s="750"/>
      <c r="C295" s="153" t="s">
        <v>394</v>
      </c>
      <c r="D295" s="174">
        <v>0</v>
      </c>
      <c r="E295" s="175">
        <v>0</v>
      </c>
      <c r="F295" s="175">
        <v>0</v>
      </c>
      <c r="G295" s="173"/>
      <c r="H295" s="174">
        <v>0</v>
      </c>
      <c r="I295" s="175">
        <v>0</v>
      </c>
      <c r="J295" s="175">
        <v>0</v>
      </c>
      <c r="K295" s="173"/>
      <c r="L295" s="174">
        <v>0</v>
      </c>
      <c r="M295" s="175">
        <v>0</v>
      </c>
      <c r="N295" s="175">
        <v>0</v>
      </c>
      <c r="O295" s="173"/>
      <c r="P295" s="174">
        <v>0</v>
      </c>
      <c r="Q295" s="175">
        <v>0</v>
      </c>
      <c r="R295" s="175">
        <v>0</v>
      </c>
      <c r="S295" s="173"/>
    </row>
    <row r="296" spans="2:19" ht="15.75" customHeight="1">
      <c r="B296" s="750"/>
      <c r="C296" s="153" t="s">
        <v>395</v>
      </c>
      <c r="D296" s="174">
        <v>99.524748</v>
      </c>
      <c r="E296" s="175">
        <v>80.215345</v>
      </c>
      <c r="F296" s="175">
        <v>38.276438</v>
      </c>
      <c r="G296" s="173"/>
      <c r="H296" s="174">
        <v>209.403226</v>
      </c>
      <c r="I296" s="175">
        <v>172.980821</v>
      </c>
      <c r="J296" s="175">
        <v>57.382817</v>
      </c>
      <c r="K296" s="173"/>
      <c r="L296" s="174">
        <v>260.481516</v>
      </c>
      <c r="M296" s="175">
        <v>237.734132</v>
      </c>
      <c r="N296" s="175">
        <v>64.206946</v>
      </c>
      <c r="O296" s="173"/>
      <c r="P296" s="174">
        <v>206.521238</v>
      </c>
      <c r="Q296" s="175">
        <v>169.867637</v>
      </c>
      <c r="R296" s="175">
        <v>52.50863</v>
      </c>
      <c r="S296" s="173"/>
    </row>
    <row r="297" spans="2:19" ht="15.75" customHeight="1">
      <c r="B297" s="750"/>
      <c r="C297" s="153" t="s">
        <v>396</v>
      </c>
      <c r="D297" s="174">
        <v>1334.720593</v>
      </c>
      <c r="E297" s="175">
        <v>699.627927</v>
      </c>
      <c r="F297" s="175">
        <v>681.043661</v>
      </c>
      <c r="G297" s="173"/>
      <c r="H297" s="174">
        <v>1596.448134</v>
      </c>
      <c r="I297" s="175">
        <v>751.537082</v>
      </c>
      <c r="J297" s="175">
        <v>728.791202</v>
      </c>
      <c r="K297" s="173"/>
      <c r="L297" s="174">
        <v>1751.498846</v>
      </c>
      <c r="M297" s="175">
        <v>759.53777</v>
      </c>
      <c r="N297" s="175">
        <v>735.848743</v>
      </c>
      <c r="O297" s="173"/>
      <c r="P297" s="174">
        <v>2018.634292</v>
      </c>
      <c r="Q297" s="175">
        <v>890.590729</v>
      </c>
      <c r="R297" s="175">
        <v>867.496866</v>
      </c>
      <c r="S297" s="173"/>
    </row>
    <row r="298" spans="2:19" ht="15.75" customHeight="1">
      <c r="B298" s="750"/>
      <c r="C298" s="156" t="s">
        <v>397</v>
      </c>
      <c r="D298" s="174">
        <v>164.92046</v>
      </c>
      <c r="E298" s="175">
        <v>99.280202</v>
      </c>
      <c r="F298" s="175">
        <v>79.113901</v>
      </c>
      <c r="G298" s="173"/>
      <c r="H298" s="174">
        <v>208.817366</v>
      </c>
      <c r="I298" s="175">
        <v>117.278568</v>
      </c>
      <c r="J298" s="175">
        <v>92.571351</v>
      </c>
      <c r="K298" s="173"/>
      <c r="L298" s="174">
        <v>226.578045</v>
      </c>
      <c r="M298" s="175">
        <v>116.335565</v>
      </c>
      <c r="N298" s="175">
        <v>92.646538</v>
      </c>
      <c r="O298" s="173"/>
      <c r="P298" s="174">
        <v>266.743642</v>
      </c>
      <c r="Q298" s="175">
        <v>129.762649</v>
      </c>
      <c r="R298" s="175">
        <v>106.668786</v>
      </c>
      <c r="S298" s="173"/>
    </row>
    <row r="299" spans="2:19" ht="15.75" customHeight="1">
      <c r="B299" s="750"/>
      <c r="C299" s="153" t="s">
        <v>398</v>
      </c>
      <c r="D299" s="174">
        <v>1256.690305</v>
      </c>
      <c r="E299" s="175">
        <v>893.866751</v>
      </c>
      <c r="F299" s="175">
        <v>654.268102</v>
      </c>
      <c r="G299" s="173"/>
      <c r="H299" s="174">
        <v>1317.903162</v>
      </c>
      <c r="I299" s="175">
        <v>936.525909</v>
      </c>
      <c r="J299" s="175">
        <v>686.628028</v>
      </c>
      <c r="K299" s="173"/>
      <c r="L299" s="174">
        <v>1444.965609</v>
      </c>
      <c r="M299" s="175">
        <v>1029.256212</v>
      </c>
      <c r="N299" s="175">
        <v>755.926026</v>
      </c>
      <c r="O299" s="173"/>
      <c r="P299" s="174">
        <v>1540.039733</v>
      </c>
      <c r="Q299" s="175">
        <v>1099.337648</v>
      </c>
      <c r="R299" s="175">
        <v>807.583236</v>
      </c>
      <c r="S299" s="173"/>
    </row>
    <row r="300" spans="2:19" ht="15.75" customHeight="1">
      <c r="B300" s="750"/>
      <c r="C300" s="156" t="s">
        <v>397</v>
      </c>
      <c r="D300" s="174">
        <v>125.84547</v>
      </c>
      <c r="E300" s="175">
        <v>90.33712</v>
      </c>
      <c r="F300" s="175">
        <v>51.620842</v>
      </c>
      <c r="G300" s="173"/>
      <c r="H300" s="174">
        <v>137.048328</v>
      </c>
      <c r="I300" s="175">
        <v>100.969863</v>
      </c>
      <c r="J300" s="175">
        <v>59.961029</v>
      </c>
      <c r="K300" s="173"/>
      <c r="L300" s="174">
        <v>144.142118</v>
      </c>
      <c r="M300" s="175">
        <v>103.968831</v>
      </c>
      <c r="N300" s="175">
        <v>61.960449</v>
      </c>
      <c r="O300" s="173"/>
      <c r="P300" s="174">
        <v>157.804009</v>
      </c>
      <c r="Q300" s="175">
        <v>114.907881</v>
      </c>
      <c r="R300" s="175">
        <v>69.260901</v>
      </c>
      <c r="S300" s="173"/>
    </row>
    <row r="301" spans="2:19" ht="15.75" customHeight="1">
      <c r="B301" s="750"/>
      <c r="C301" s="153" t="s">
        <v>399</v>
      </c>
      <c r="D301" s="174">
        <v>0</v>
      </c>
      <c r="E301" s="175">
        <v>0</v>
      </c>
      <c r="F301" s="175">
        <v>0</v>
      </c>
      <c r="G301" s="173"/>
      <c r="H301" s="174">
        <v>0</v>
      </c>
      <c r="I301" s="175">
        <v>0</v>
      </c>
      <c r="J301" s="175">
        <v>0</v>
      </c>
      <c r="K301" s="173"/>
      <c r="L301" s="174">
        <v>0</v>
      </c>
      <c r="M301" s="175">
        <v>0</v>
      </c>
      <c r="N301" s="175">
        <v>0</v>
      </c>
      <c r="O301" s="173"/>
      <c r="P301" s="174">
        <v>0</v>
      </c>
      <c r="Q301" s="175">
        <v>0</v>
      </c>
      <c r="R301" s="175">
        <v>0</v>
      </c>
      <c r="S301" s="173"/>
    </row>
    <row r="302" spans="2:19" ht="15.75" customHeight="1">
      <c r="B302" s="750"/>
      <c r="C302" s="156" t="s">
        <v>397</v>
      </c>
      <c r="D302" s="174">
        <v>0</v>
      </c>
      <c r="E302" s="175">
        <v>0</v>
      </c>
      <c r="F302" s="175">
        <v>0</v>
      </c>
      <c r="G302" s="173"/>
      <c r="H302" s="174">
        <v>0</v>
      </c>
      <c r="I302" s="175">
        <v>0</v>
      </c>
      <c r="J302" s="175">
        <v>0</v>
      </c>
      <c r="K302" s="173"/>
      <c r="L302" s="174">
        <v>0</v>
      </c>
      <c r="M302" s="175">
        <v>0</v>
      </c>
      <c r="N302" s="175">
        <v>0</v>
      </c>
      <c r="O302" s="173"/>
      <c r="P302" s="174">
        <v>0</v>
      </c>
      <c r="Q302" s="175">
        <v>0</v>
      </c>
      <c r="R302" s="175">
        <v>0</v>
      </c>
      <c r="S302" s="173"/>
    </row>
    <row r="303" spans="2:19" ht="15.75" customHeight="1">
      <c r="B303" s="750"/>
      <c r="C303" s="153" t="s">
        <v>400</v>
      </c>
      <c r="D303" s="174">
        <v>149.73075</v>
      </c>
      <c r="E303" s="175">
        <v>48.05148</v>
      </c>
      <c r="F303" s="175">
        <v>50.860072</v>
      </c>
      <c r="G303" s="176">
        <v>98.261747</v>
      </c>
      <c r="H303" s="174">
        <v>142.109214</v>
      </c>
      <c r="I303" s="175">
        <v>63.452525</v>
      </c>
      <c r="J303" s="175">
        <v>65.468878</v>
      </c>
      <c r="K303" s="176">
        <v>73.383985</v>
      </c>
      <c r="L303" s="174">
        <v>142.734939</v>
      </c>
      <c r="M303" s="175">
        <v>57.948356</v>
      </c>
      <c r="N303" s="175">
        <v>82.981352</v>
      </c>
      <c r="O303" s="176">
        <v>76.046738</v>
      </c>
      <c r="P303" s="174">
        <v>141.754099</v>
      </c>
      <c r="Q303" s="175">
        <v>44.154928</v>
      </c>
      <c r="R303" s="175">
        <v>51.739523</v>
      </c>
      <c r="S303" s="176">
        <v>97.599173</v>
      </c>
    </row>
    <row r="304" spans="2:19" ht="15.75" customHeight="1">
      <c r="B304" s="750"/>
      <c r="C304" s="153" t="s">
        <v>401</v>
      </c>
      <c r="D304" s="174">
        <v>0</v>
      </c>
      <c r="E304" s="175">
        <v>0</v>
      </c>
      <c r="F304" s="175">
        <v>0</v>
      </c>
      <c r="G304" s="173"/>
      <c r="H304" s="174">
        <v>0</v>
      </c>
      <c r="I304" s="175">
        <v>0</v>
      </c>
      <c r="J304" s="175">
        <v>0</v>
      </c>
      <c r="K304" s="173"/>
      <c r="L304" s="174">
        <v>0</v>
      </c>
      <c r="M304" s="175">
        <v>0</v>
      </c>
      <c r="N304" s="175">
        <v>0</v>
      </c>
      <c r="O304" s="173"/>
      <c r="P304" s="174">
        <v>0</v>
      </c>
      <c r="Q304" s="175">
        <v>0</v>
      </c>
      <c r="R304" s="175">
        <v>0</v>
      </c>
      <c r="S304" s="173"/>
    </row>
    <row r="305" spans="2:19" ht="15.75" customHeight="1">
      <c r="B305" s="750"/>
      <c r="C305" s="153" t="s">
        <v>402</v>
      </c>
      <c r="D305" s="174">
        <v>0</v>
      </c>
      <c r="E305" s="175">
        <v>0</v>
      </c>
      <c r="F305" s="175">
        <v>0</v>
      </c>
      <c r="G305" s="173"/>
      <c r="H305" s="174">
        <v>0</v>
      </c>
      <c r="I305" s="175">
        <v>0</v>
      </c>
      <c r="J305" s="175">
        <v>0</v>
      </c>
      <c r="K305" s="173"/>
      <c r="L305" s="174">
        <v>0</v>
      </c>
      <c r="M305" s="175">
        <v>0</v>
      </c>
      <c r="N305" s="175">
        <v>0</v>
      </c>
      <c r="O305" s="173"/>
      <c r="P305" s="174">
        <v>0</v>
      </c>
      <c r="Q305" s="175">
        <v>0</v>
      </c>
      <c r="R305" s="175">
        <v>0</v>
      </c>
      <c r="S305" s="173"/>
    </row>
    <row r="306" spans="2:19" ht="27.75" customHeight="1">
      <c r="B306" s="750"/>
      <c r="C306" s="153" t="s">
        <v>403</v>
      </c>
      <c r="D306" s="174">
        <v>0</v>
      </c>
      <c r="E306" s="175">
        <v>0</v>
      </c>
      <c r="F306" s="175">
        <v>0</v>
      </c>
      <c r="G306" s="173"/>
      <c r="H306" s="174">
        <v>0</v>
      </c>
      <c r="I306" s="175">
        <v>0</v>
      </c>
      <c r="J306" s="175">
        <v>0</v>
      </c>
      <c r="K306" s="173"/>
      <c r="L306" s="174">
        <v>0</v>
      </c>
      <c r="M306" s="175">
        <v>0</v>
      </c>
      <c r="N306" s="175">
        <v>0</v>
      </c>
      <c r="O306" s="173"/>
      <c r="P306" s="174">
        <v>0</v>
      </c>
      <c r="Q306" s="175">
        <v>0</v>
      </c>
      <c r="R306" s="175">
        <v>0</v>
      </c>
      <c r="S306" s="173"/>
    </row>
    <row r="307" spans="2:19" ht="24.75" customHeight="1">
      <c r="B307" s="750"/>
      <c r="C307" s="153" t="s">
        <v>404</v>
      </c>
      <c r="D307" s="174">
        <v>4.685481</v>
      </c>
      <c r="E307" s="175">
        <v>4.685481</v>
      </c>
      <c r="F307" s="175">
        <v>4.685481</v>
      </c>
      <c r="G307" s="173"/>
      <c r="H307" s="174">
        <v>4.142989</v>
      </c>
      <c r="I307" s="175">
        <v>4.142989</v>
      </c>
      <c r="J307" s="175">
        <v>4.142989</v>
      </c>
      <c r="K307" s="173"/>
      <c r="L307" s="174">
        <v>4.544453</v>
      </c>
      <c r="M307" s="175">
        <v>4.544453</v>
      </c>
      <c r="N307" s="175">
        <v>4.544453</v>
      </c>
      <c r="O307" s="173"/>
      <c r="P307" s="174">
        <v>4.66386</v>
      </c>
      <c r="Q307" s="175">
        <v>4.66386</v>
      </c>
      <c r="R307" s="175">
        <v>4.66386</v>
      </c>
      <c r="S307" s="173"/>
    </row>
    <row r="308" spans="2:19" ht="15.75" customHeight="1">
      <c r="B308" s="750"/>
      <c r="C308" s="153" t="s">
        <v>405</v>
      </c>
      <c r="D308" s="174">
        <v>26.327946</v>
      </c>
      <c r="E308" s="175">
        <v>26.327946</v>
      </c>
      <c r="F308" s="175">
        <v>29.942446</v>
      </c>
      <c r="G308" s="173"/>
      <c r="H308" s="174">
        <v>22.715487</v>
      </c>
      <c r="I308" s="175">
        <v>22.715487</v>
      </c>
      <c r="J308" s="175">
        <v>28.816364</v>
      </c>
      <c r="K308" s="173"/>
      <c r="L308" s="174">
        <v>24.907142</v>
      </c>
      <c r="M308" s="175">
        <v>24.907142</v>
      </c>
      <c r="N308" s="175">
        <v>28.243094</v>
      </c>
      <c r="O308" s="173"/>
      <c r="P308" s="174">
        <v>27.079937</v>
      </c>
      <c r="Q308" s="175">
        <v>27.079937</v>
      </c>
      <c r="R308" s="175">
        <v>27.332161</v>
      </c>
      <c r="S308" s="173"/>
    </row>
    <row r="309" spans="2:19" ht="15.75" customHeight="1" hidden="1">
      <c r="B309" s="750"/>
      <c r="C309" s="157"/>
      <c r="D309" s="174"/>
      <c r="E309" s="175"/>
      <c r="F309" s="175"/>
      <c r="G309" s="176"/>
      <c r="H309" s="174"/>
      <c r="I309" s="175"/>
      <c r="J309" s="175"/>
      <c r="K309" s="176"/>
      <c r="L309" s="174"/>
      <c r="M309" s="175"/>
      <c r="N309" s="175"/>
      <c r="O309" s="176"/>
      <c r="P309" s="174"/>
      <c r="Q309" s="175"/>
      <c r="R309" s="175"/>
      <c r="S309" s="176"/>
    </row>
    <row r="310" spans="2:19" ht="15.75" customHeight="1" thickBot="1">
      <c r="B310" s="750"/>
      <c r="C310" s="164" t="s">
        <v>406</v>
      </c>
      <c r="D310" s="174">
        <v>241.146004</v>
      </c>
      <c r="E310" s="175">
        <v>240.664729</v>
      </c>
      <c r="F310" s="175">
        <v>147.645158</v>
      </c>
      <c r="G310" s="173"/>
      <c r="H310" s="174">
        <v>267.861344</v>
      </c>
      <c r="I310" s="175">
        <v>267.861343</v>
      </c>
      <c r="J310" s="175">
        <v>186.276759</v>
      </c>
      <c r="K310" s="173"/>
      <c r="L310" s="174">
        <v>310.845658</v>
      </c>
      <c r="M310" s="175">
        <v>310.845658</v>
      </c>
      <c r="N310" s="175">
        <v>222.895633</v>
      </c>
      <c r="O310" s="173"/>
      <c r="P310" s="174">
        <v>329.850058</v>
      </c>
      <c r="Q310" s="175">
        <v>329.850058</v>
      </c>
      <c r="R310" s="175">
        <v>233.93565</v>
      </c>
      <c r="S310" s="173"/>
    </row>
    <row r="311" spans="2:19" ht="18" customHeight="1" thickBot="1">
      <c r="B311" s="751"/>
      <c r="C311" s="555" t="s">
        <v>411</v>
      </c>
      <c r="D311" s="177"/>
      <c r="E311" s="178"/>
      <c r="F311" s="178"/>
      <c r="G311" s="309">
        <v>158.754697</v>
      </c>
      <c r="H311" s="177"/>
      <c r="I311" s="178"/>
      <c r="J311" s="178"/>
      <c r="K311" s="309">
        <v>125.892471</v>
      </c>
      <c r="L311" s="177"/>
      <c r="M311" s="178"/>
      <c r="N311" s="178"/>
      <c r="O311" s="309">
        <v>127.56158500000001</v>
      </c>
      <c r="P311" s="177"/>
      <c r="Q311" s="178"/>
      <c r="R311" s="178"/>
      <c r="S311" s="309">
        <v>151.352374</v>
      </c>
    </row>
    <row r="312" spans="2:12" ht="14.25">
      <c r="B312" s="170"/>
      <c r="D312" s="170" t="s">
        <v>408</v>
      </c>
      <c r="K312" s="556"/>
      <c r="L312" s="170"/>
    </row>
    <row r="313" spans="2:12" ht="14.25">
      <c r="B313" s="170"/>
      <c r="D313" s="170" t="s">
        <v>412</v>
      </c>
      <c r="L313" s="170"/>
    </row>
    <row r="314" spans="4:12" ht="14.25">
      <c r="D314" s="179" t="s">
        <v>413</v>
      </c>
      <c r="L314" s="179"/>
    </row>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sheetData>
  <sheetProtection sheet="1" objects="1" scenarios="1" formatCells="0" formatColumns="0" formatRows="0"/>
  <mergeCells count="259">
    <mergeCell ref="D6:K6"/>
    <mergeCell ref="L6:S6"/>
    <mergeCell ref="D7:G7"/>
    <mergeCell ref="H7:K7"/>
    <mergeCell ref="L7:O7"/>
    <mergeCell ref="P7:S7"/>
    <mergeCell ref="D2:L2"/>
    <mergeCell ref="M2:S2"/>
    <mergeCell ref="D3:L3"/>
    <mergeCell ref="M3:S3"/>
    <mergeCell ref="D4:L4"/>
    <mergeCell ref="M4:S4"/>
    <mergeCell ref="P8:P9"/>
    <mergeCell ref="Q8:Q9"/>
    <mergeCell ref="R8:R9"/>
    <mergeCell ref="S8:S9"/>
    <mergeCell ref="B10:B30"/>
    <mergeCell ref="D35:K35"/>
    <mergeCell ref="L35:S35"/>
    <mergeCell ref="J8:J9"/>
    <mergeCell ref="K8:K9"/>
    <mergeCell ref="L8:L9"/>
    <mergeCell ref="M8:M9"/>
    <mergeCell ref="N8:N9"/>
    <mergeCell ref="O8:O9"/>
    <mergeCell ref="D8:D9"/>
    <mergeCell ref="E8:E9"/>
    <mergeCell ref="F8:F9"/>
    <mergeCell ref="G8:G9"/>
    <mergeCell ref="H8:H9"/>
    <mergeCell ref="I8:I9"/>
    <mergeCell ref="D36:G36"/>
    <mergeCell ref="H36:K36"/>
    <mergeCell ref="L36:O36"/>
    <mergeCell ref="P36:S36"/>
    <mergeCell ref="D37:D38"/>
    <mergeCell ref="E37:E38"/>
    <mergeCell ref="F37:F38"/>
    <mergeCell ref="G37:G38"/>
    <mergeCell ref="H37:H38"/>
    <mergeCell ref="I37:I38"/>
    <mergeCell ref="P37:P38"/>
    <mergeCell ref="Q37:Q38"/>
    <mergeCell ref="R37:R38"/>
    <mergeCell ref="S37:S38"/>
    <mergeCell ref="B39:B59"/>
    <mergeCell ref="D63:K63"/>
    <mergeCell ref="L63:S63"/>
    <mergeCell ref="J37:J38"/>
    <mergeCell ref="K37:K38"/>
    <mergeCell ref="L37:L38"/>
    <mergeCell ref="M37:M38"/>
    <mergeCell ref="N37:N38"/>
    <mergeCell ref="O37:O38"/>
    <mergeCell ref="D64:G64"/>
    <mergeCell ref="H64:K64"/>
    <mergeCell ref="L64:O64"/>
    <mergeCell ref="P64:S64"/>
    <mergeCell ref="D65:D66"/>
    <mergeCell ref="E65:E66"/>
    <mergeCell ref="F65:F66"/>
    <mergeCell ref="G65:G66"/>
    <mergeCell ref="H65:H66"/>
    <mergeCell ref="I65:I66"/>
    <mergeCell ref="P65:P66"/>
    <mergeCell ref="Q65:Q66"/>
    <mergeCell ref="R65:R66"/>
    <mergeCell ref="S65:S66"/>
    <mergeCell ref="B67:B87"/>
    <mergeCell ref="D91:K91"/>
    <mergeCell ref="L91:S91"/>
    <mergeCell ref="J65:J66"/>
    <mergeCell ref="K65:K66"/>
    <mergeCell ref="L65:L66"/>
    <mergeCell ref="M65:M66"/>
    <mergeCell ref="N65:N66"/>
    <mergeCell ref="O65:O66"/>
    <mergeCell ref="D92:G92"/>
    <mergeCell ref="H92:K92"/>
    <mergeCell ref="L92:O92"/>
    <mergeCell ref="P92:S92"/>
    <mergeCell ref="D93:D94"/>
    <mergeCell ref="E93:E94"/>
    <mergeCell ref="F93:F94"/>
    <mergeCell ref="G93:G94"/>
    <mergeCell ref="H93:H94"/>
    <mergeCell ref="I93:I94"/>
    <mergeCell ref="P93:P94"/>
    <mergeCell ref="Q93:Q94"/>
    <mergeCell ref="R93:R94"/>
    <mergeCell ref="S93:S94"/>
    <mergeCell ref="B95:B115"/>
    <mergeCell ref="D119:K119"/>
    <mergeCell ref="L119:S119"/>
    <mergeCell ref="J93:J94"/>
    <mergeCell ref="K93:K94"/>
    <mergeCell ref="L93:L94"/>
    <mergeCell ref="M93:M94"/>
    <mergeCell ref="N93:N94"/>
    <mergeCell ref="O93:O94"/>
    <mergeCell ref="D120:G120"/>
    <mergeCell ref="H120:K120"/>
    <mergeCell ref="L120:O120"/>
    <mergeCell ref="P120:S120"/>
    <mergeCell ref="D121:D122"/>
    <mergeCell ref="E121:E122"/>
    <mergeCell ref="F121:F122"/>
    <mergeCell ref="G121:G122"/>
    <mergeCell ref="H121:H122"/>
    <mergeCell ref="I121:I122"/>
    <mergeCell ref="P121:P122"/>
    <mergeCell ref="Q121:Q122"/>
    <mergeCell ref="R121:R122"/>
    <mergeCell ref="S121:S122"/>
    <mergeCell ref="B123:B143"/>
    <mergeCell ref="D147:K147"/>
    <mergeCell ref="L147:S147"/>
    <mergeCell ref="J121:J122"/>
    <mergeCell ref="K121:K122"/>
    <mergeCell ref="L121:L122"/>
    <mergeCell ref="M121:M122"/>
    <mergeCell ref="N121:N122"/>
    <mergeCell ref="O121:O122"/>
    <mergeCell ref="D148:G148"/>
    <mergeCell ref="H148:K148"/>
    <mergeCell ref="L148:O148"/>
    <mergeCell ref="P148:S148"/>
    <mergeCell ref="D149:D150"/>
    <mergeCell ref="E149:E150"/>
    <mergeCell ref="F149:F150"/>
    <mergeCell ref="G149:G150"/>
    <mergeCell ref="H149:H150"/>
    <mergeCell ref="I149:I150"/>
    <mergeCell ref="P149:P150"/>
    <mergeCell ref="Q149:Q150"/>
    <mergeCell ref="R149:R150"/>
    <mergeCell ref="S149:S150"/>
    <mergeCell ref="B151:B171"/>
    <mergeCell ref="D175:K175"/>
    <mergeCell ref="L175:S175"/>
    <mergeCell ref="J149:J150"/>
    <mergeCell ref="K149:K150"/>
    <mergeCell ref="L149:L150"/>
    <mergeCell ref="M149:M150"/>
    <mergeCell ref="N149:N150"/>
    <mergeCell ref="O149:O150"/>
    <mergeCell ref="D176:G176"/>
    <mergeCell ref="H176:K176"/>
    <mergeCell ref="L176:O176"/>
    <mergeCell ref="P176:S176"/>
    <mergeCell ref="D177:D178"/>
    <mergeCell ref="E177:E178"/>
    <mergeCell ref="F177:F178"/>
    <mergeCell ref="G177:G178"/>
    <mergeCell ref="H177:H178"/>
    <mergeCell ref="I177:I178"/>
    <mergeCell ref="P177:P178"/>
    <mergeCell ref="Q177:Q178"/>
    <mergeCell ref="R177:R178"/>
    <mergeCell ref="S177:S178"/>
    <mergeCell ref="B179:B199"/>
    <mergeCell ref="D203:K203"/>
    <mergeCell ref="L203:S203"/>
    <mergeCell ref="J177:J178"/>
    <mergeCell ref="K177:K178"/>
    <mergeCell ref="L177:L178"/>
    <mergeCell ref="M177:M178"/>
    <mergeCell ref="N177:N178"/>
    <mergeCell ref="O177:O178"/>
    <mergeCell ref="D204:G204"/>
    <mergeCell ref="H204:K204"/>
    <mergeCell ref="L204:O204"/>
    <mergeCell ref="P204:S204"/>
    <mergeCell ref="D205:D206"/>
    <mergeCell ref="E205:E206"/>
    <mergeCell ref="F205:F206"/>
    <mergeCell ref="G205:G206"/>
    <mergeCell ref="H205:H206"/>
    <mergeCell ref="I205:I206"/>
    <mergeCell ref="P205:P206"/>
    <mergeCell ref="Q205:Q206"/>
    <mergeCell ref="R205:R206"/>
    <mergeCell ref="S205:S206"/>
    <mergeCell ref="B207:B227"/>
    <mergeCell ref="D231:K231"/>
    <mergeCell ref="L231:S231"/>
    <mergeCell ref="J205:J206"/>
    <mergeCell ref="K205:K206"/>
    <mergeCell ref="L205:L206"/>
    <mergeCell ref="M205:M206"/>
    <mergeCell ref="N205:N206"/>
    <mergeCell ref="O205:O206"/>
    <mergeCell ref="D232:G232"/>
    <mergeCell ref="H232:K232"/>
    <mergeCell ref="L232:O232"/>
    <mergeCell ref="P232:S232"/>
    <mergeCell ref="D233:D234"/>
    <mergeCell ref="E233:E234"/>
    <mergeCell ref="F233:F234"/>
    <mergeCell ref="G233:G234"/>
    <mergeCell ref="H233:H234"/>
    <mergeCell ref="I233:I234"/>
    <mergeCell ref="P233:P234"/>
    <mergeCell ref="Q233:Q234"/>
    <mergeCell ref="R233:R234"/>
    <mergeCell ref="S233:S234"/>
    <mergeCell ref="B235:B255"/>
    <mergeCell ref="D259:K259"/>
    <mergeCell ref="L259:S259"/>
    <mergeCell ref="J233:J234"/>
    <mergeCell ref="K233:K234"/>
    <mergeCell ref="L233:L234"/>
    <mergeCell ref="M233:M234"/>
    <mergeCell ref="N233:N234"/>
    <mergeCell ref="O233:O234"/>
    <mergeCell ref="D260:G260"/>
    <mergeCell ref="H260:K260"/>
    <mergeCell ref="L260:O260"/>
    <mergeCell ref="P260:S260"/>
    <mergeCell ref="D261:D262"/>
    <mergeCell ref="E261:E262"/>
    <mergeCell ref="F261:F262"/>
    <mergeCell ref="G261:G262"/>
    <mergeCell ref="H261:H262"/>
    <mergeCell ref="I261:I262"/>
    <mergeCell ref="P261:P262"/>
    <mergeCell ref="Q261:Q262"/>
    <mergeCell ref="R261:R262"/>
    <mergeCell ref="S261:S262"/>
    <mergeCell ref="B263:B283"/>
    <mergeCell ref="D287:K287"/>
    <mergeCell ref="L287:S287"/>
    <mergeCell ref="J261:J262"/>
    <mergeCell ref="K261:K262"/>
    <mergeCell ref="L261:L262"/>
    <mergeCell ref="M261:M262"/>
    <mergeCell ref="N261:N262"/>
    <mergeCell ref="O261:O262"/>
    <mergeCell ref="P288:S288"/>
    <mergeCell ref="D289:D290"/>
    <mergeCell ref="E289:E290"/>
    <mergeCell ref="F289:F290"/>
    <mergeCell ref="G289:G290"/>
    <mergeCell ref="H289:H290"/>
    <mergeCell ref="I289:I290"/>
    <mergeCell ref="S289:S290"/>
    <mergeCell ref="B291:B311"/>
    <mergeCell ref="J289:J290"/>
    <mergeCell ref="K289:K290"/>
    <mergeCell ref="L289:L290"/>
    <mergeCell ref="M289:M290"/>
    <mergeCell ref="N289:N290"/>
    <mergeCell ref="O289:O290"/>
    <mergeCell ref="D288:G288"/>
    <mergeCell ref="H288:K288"/>
    <mergeCell ref="L288:O288"/>
    <mergeCell ref="P289:P290"/>
    <mergeCell ref="Q289:Q290"/>
    <mergeCell ref="R289:R290"/>
  </mergeCells>
  <printOptions/>
  <pageMargins left="0.7086614173228347" right="0.7086614173228347" top="0.7480314960629921" bottom="0.7480314960629921" header="0.31496062992125984" footer="0.31496062992125984"/>
  <pageSetup fitToHeight="3" horizontalDpi="600" verticalDpi="600" orientation="portrait" paperSize="9" scale="28" r:id="rId2"/>
  <rowBreaks count="2" manualBreakCount="2">
    <brk id="118" max="255" man="1"/>
    <brk id="230" max="255" man="1"/>
  </rowBreaks>
  <colBreaks count="1" manualBreakCount="1">
    <brk id="11" max="31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2019-11-04T11:27:53Z</dcterms:created>
  <dcterms:modified xsi:type="dcterms:W3CDTF">2019-11-08T15:02:05Z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{C0E091E6-AFFB-4BFD-9ADC-11A47B405759}</vt:lpwstr>
  </property>
</Properties>
</file>